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716" firstSheet="1" activeTab="1"/>
  </bookViews>
  <sheets>
    <sheet name="1 SALAR - MP - LA PAZ" sheetId="1" r:id="rId1"/>
    <sheet name="ROTEIRO BOLÍVIA" sheetId="2" r:id="rId2"/>
  </sheets>
  <definedNames/>
  <calcPr fullCalcOnLoad="1"/>
</workbook>
</file>

<file path=xl/sharedStrings.xml><?xml version="1.0" encoding="utf-8"?>
<sst xmlns="http://schemas.openxmlformats.org/spreadsheetml/2006/main" count="323" uniqueCount="120">
  <si>
    <t>1 US$</t>
  </si>
  <si>
    <t>R$</t>
  </si>
  <si>
    <t>boliviano</t>
  </si>
  <si>
    <t>Soles</t>
  </si>
  <si>
    <t>Peso chileño</t>
  </si>
  <si>
    <t>Custo (moeda local)</t>
  </si>
  <si>
    <t>Custo (US$)</t>
  </si>
  <si>
    <t>Tempo (h)</t>
  </si>
  <si>
    <t>Data</t>
  </si>
  <si>
    <t>Hora</t>
  </si>
  <si>
    <t>Ônibus para Corumbá</t>
  </si>
  <si>
    <t>Tabela: (cotação 22/01/07) - http://www5.bcb.gov.br/?CONVMOEDA</t>
  </si>
  <si>
    <t>TOTAL:</t>
  </si>
  <si>
    <t>Fazendo</t>
  </si>
  <si>
    <t>Hotel</t>
  </si>
  <si>
    <t>Hotel (meia diária)</t>
  </si>
  <si>
    <t>Ônibus p/ Porto Quijarro</t>
  </si>
  <si>
    <t>Táxi p/ Rodoviária</t>
  </si>
  <si>
    <t>Refeição</t>
  </si>
  <si>
    <t>Dia da semana</t>
  </si>
  <si>
    <t>sábado</t>
  </si>
  <si>
    <t>domingo</t>
  </si>
  <si>
    <t>segunda</t>
  </si>
  <si>
    <r>
      <t xml:space="preserve">Preços e horários do ônibus: </t>
    </r>
    <r>
      <rPr>
        <sz val="10"/>
        <color indexed="12"/>
        <rFont val="Arial"/>
        <family val="2"/>
      </rPr>
      <t>http://www.passagem-em-domicilio.com.br/listaprod.asp?Lstcidade_Origem=10029&amp;Lstcidade_Destino=8882&amp;TxtDataViagem=07%2F07%2F2007&amp;TxtDataViagem_volta=&amp;BtnMostrarHorariosePrecos=Mostrar+hor%E1rios+e+pre%E7os&amp;w_cd_empresa_fb=0&amp;w_cc=&amp;w_entr_tarde=</t>
    </r>
  </si>
  <si>
    <t>Trem da Morte</t>
  </si>
  <si>
    <t>terça</t>
  </si>
  <si>
    <t>Táxi até rodoviária</t>
  </si>
  <si>
    <t>Remédio p/ soroche</t>
  </si>
  <si>
    <t>Ônibus p/ La Paz</t>
  </si>
  <si>
    <t>quarta</t>
  </si>
  <si>
    <t>Ônibus p/ Cochabamba</t>
  </si>
  <si>
    <t>Hotel (1 noite)</t>
  </si>
  <si>
    <t>Refeições (4)</t>
  </si>
  <si>
    <t xml:space="preserve">Passeios </t>
  </si>
  <si>
    <t>Dicas: visitar o Morro San Sebastian, que dá vista à toda região (e tem um sorvete de banana - plátano - sensacional), as feiras livres de comida e artesanato, a bela Plaza 14 de Setiembro e um dos principais pontos turísticos da cidade: a Mansão de Simon Patiño, magnata boliviano, rei do estanho e uma das inspirações para a criação do Tio Patinhas, da Disney.</t>
  </si>
  <si>
    <t>quinta</t>
  </si>
  <si>
    <t>Refeição (2 por dia - 4)</t>
  </si>
  <si>
    <t>sexta</t>
  </si>
  <si>
    <t>Hotel (1 diária)</t>
  </si>
  <si>
    <t>Ônibus p/ Copacabana</t>
  </si>
  <si>
    <t>Passeio p/ Ilha Taquille (Titicaca peruano)</t>
  </si>
  <si>
    <t>SÃO PAULO</t>
  </si>
  <si>
    <t>CORUMBÁ</t>
  </si>
  <si>
    <t>P. QUIJARRO</t>
  </si>
  <si>
    <t xml:space="preserve">ST. CRUZ </t>
  </si>
  <si>
    <t>COCHABAMBA</t>
  </si>
  <si>
    <t>LA PAZ</t>
  </si>
  <si>
    <t>COPACABANA</t>
  </si>
  <si>
    <t>PUNO</t>
  </si>
  <si>
    <t>Lado peruano do Lago Titicaca. Carimbar passaporte na fronteira.</t>
  </si>
  <si>
    <t>Ônibus p/ Cuzco</t>
  </si>
  <si>
    <t>CUZCO</t>
  </si>
  <si>
    <t>hotel (2 diárias)</t>
  </si>
  <si>
    <t>Passeio p/ MP (tudo incluso)</t>
  </si>
  <si>
    <t>Refeições</t>
  </si>
  <si>
    <t>Ônibus p/ Uyuni</t>
  </si>
  <si>
    <t>UYUNI</t>
  </si>
  <si>
    <t>Passeio p/ Salar</t>
  </si>
  <si>
    <t>CHEGADA NO BRASIL:</t>
  </si>
  <si>
    <t>Tempo (dias):</t>
  </si>
  <si>
    <t>Em US$:</t>
  </si>
  <si>
    <t>Em R$:</t>
  </si>
  <si>
    <t>Reais</t>
  </si>
  <si>
    <t>Bolivianos</t>
  </si>
  <si>
    <t>Ônibus p/ Sucre</t>
  </si>
  <si>
    <t>SUCRE</t>
  </si>
  <si>
    <t>Ônibus p/ Potosi</t>
  </si>
  <si>
    <t xml:space="preserve">Aqui fica o Deserto de Sal. Nesse caso, vamos pegar o passeio de 1 dia. </t>
  </si>
  <si>
    <t>POTOSI</t>
  </si>
  <si>
    <t>Ônibus p/ Sta. Cruz</t>
  </si>
  <si>
    <t>SANTA CRUZ</t>
  </si>
  <si>
    <t>Avião p/ SP</t>
  </si>
  <si>
    <t>Saindo às 4h de Santa Cruz, pela Gol. Chegada às 9h30 em Guarulhos.</t>
  </si>
  <si>
    <t>9h30 de 25/07</t>
  </si>
  <si>
    <t>O hotel é uma questão de depende: se a gente conseguir comprar passagem pra de noite, economiza e viaja à noite. Mas... Dependendo do nosso estado, talvez a gente tenha que ir pro hotel de todo jeito, para tomar banho e carregar as máquinas, coisa assim.</t>
  </si>
  <si>
    <r>
      <t xml:space="preserve">Preços e horários do Trem: </t>
    </r>
    <r>
      <rPr>
        <sz val="10"/>
        <color indexed="12"/>
        <rFont val="Arial"/>
        <family val="2"/>
      </rPr>
      <t>http://www.ferroviariaoriental.com/Pasajeros/Itinerariosytarifas/tabid/59/Default.aspx</t>
    </r>
  </si>
  <si>
    <t>Van p/ cemitério</t>
  </si>
  <si>
    <t>Passeio para Chacaltaya e Vale de la Luna</t>
  </si>
  <si>
    <t>Passeio para Ilhas do Sol e da Lua com passagem pra Puno</t>
  </si>
  <si>
    <t xml:space="preserve">Tem que separar uma graninha extra para compras (poooooooooooooncho!!!) e para uma saidinha.              O passeio para Copacabana inclui: - Translado La Paz/ Copacabana; 
- Transporte Copacabana/Ilha do Sol/Copacabana; 
- Ingresso no Pilkokayna; 
- 3 refeições; 
- Hospedagem em Copacabana ou Ilha do Sol; 
- Transporte Copacabana/Puno no Peru e  
- Guia exclusivo para no mínimo duas pessoas. </t>
  </si>
  <si>
    <t>Temos que dar a sorte de pagar lá o mesmo que o Pombo pagou. No valor, estava incluído trem ida e volta, ônibus da estação até a entrada de Machu Picchu, guia, e a agência ia até o hotel p/levar até a estação.</t>
  </si>
  <si>
    <t>SANTA CRUZ DE LA SIERRA</t>
  </si>
  <si>
    <t>Chegada</t>
  </si>
  <si>
    <r>
      <rPr>
        <sz val="8"/>
        <color indexed="10"/>
        <rFont val="Arial"/>
        <family val="2"/>
      </rPr>
      <t xml:space="preserve">Melhor Empresa de ônibus é a Trans Copacabana que tem 3 filas de acentos cama.  </t>
    </r>
    <r>
      <rPr>
        <sz val="8"/>
        <color indexed="12"/>
        <rFont val="Arial"/>
        <family val="2"/>
      </rPr>
      <t>Os ônibus direto p/ La Paz saem a partir das 16:00h.</t>
    </r>
    <r>
      <rPr>
        <sz val="8"/>
        <rFont val="Arial"/>
        <family val="2"/>
      </rPr>
      <t xml:space="preserve"> </t>
    </r>
    <r>
      <rPr>
        <sz val="10"/>
        <color indexed="10"/>
        <rFont val="Arial"/>
        <family val="2"/>
      </rPr>
      <t>Comprar Sorochepills !!!!!</t>
    </r>
  </si>
  <si>
    <t>Custo (BOB)</t>
  </si>
  <si>
    <t>Refeição (4 dias)</t>
  </si>
  <si>
    <t>Tiwanaco</t>
  </si>
  <si>
    <t>Bike Coroico</t>
  </si>
  <si>
    <t>Chacaltaya</t>
  </si>
  <si>
    <t>Lancha Ida e volta para Ilha do Sol</t>
  </si>
  <si>
    <t>Refeição (3 dias)</t>
  </si>
  <si>
    <t>Salar de Uyuni</t>
  </si>
  <si>
    <t>Uyuni x Potosi</t>
  </si>
  <si>
    <t>Potosi x Sucre</t>
  </si>
  <si>
    <r>
      <t xml:space="preserve"> </t>
    </r>
    <r>
      <rPr>
        <sz val="8"/>
        <color indexed="56"/>
        <rFont val="Arial"/>
        <family val="2"/>
      </rPr>
      <t>Hotel Avenida - Av.Ferroviaria, 11 Frente Estacion de Trenes U$ 8. Hotel Palace Uyuni - Av. Arce 7 (Plaza Principal) U$ 6.20.                 Os passeios saem 09:30 e é super fácil conseguir em cima da hora. Colque tour e Cordillera tour são as melhores agencias</t>
    </r>
  </si>
  <si>
    <t>Refeições (3 dias)</t>
  </si>
  <si>
    <t>Ônibus p/ Santa Cruz</t>
  </si>
  <si>
    <t>Em BOB</t>
  </si>
  <si>
    <t>Campo Grande</t>
  </si>
  <si>
    <t>10 de julho</t>
  </si>
  <si>
    <t>Trêm p/ Quijarro (Super-Pullman)</t>
  </si>
  <si>
    <t>Trem SC la Sierra (Pullman)</t>
  </si>
  <si>
    <t>Salar de Uyuni - Laguna colorada</t>
  </si>
  <si>
    <t>lojas da Calle Illampu e Sagarnaga, Loja Tatoo Calle Illampu 828 entre Sagárnaga y Santa Cruz,</t>
  </si>
  <si>
    <t xml:space="preserve">Hotel (2 diária) </t>
  </si>
  <si>
    <t>Despesas Ilha</t>
  </si>
  <si>
    <r>
      <t xml:space="preserve">   Lado boliviano do Lago Titicaca </t>
    </r>
    <r>
      <rPr>
        <sz val="8"/>
        <color indexed="12"/>
        <rFont val="Arial"/>
        <family val="2"/>
      </rPr>
      <t xml:space="preserve">  </t>
    </r>
    <r>
      <rPr>
        <sz val="8"/>
        <rFont val="Arial"/>
        <family val="2"/>
      </rPr>
      <t xml:space="preserve">               </t>
    </r>
    <r>
      <rPr>
        <sz val="10"/>
        <rFont val="Arial"/>
        <family val="0"/>
      </rPr>
      <t xml:space="preserve">               </t>
    </r>
    <r>
      <rPr>
        <sz val="8"/>
        <color indexed="10"/>
        <rFont val="Arial"/>
        <family val="2"/>
      </rPr>
      <t>Para jantar Av.6 de Agosto é a melhor rua.</t>
    </r>
    <r>
      <rPr>
        <sz val="8"/>
        <rFont val="Arial"/>
        <family val="2"/>
      </rPr>
      <t xml:space="preserve">  A lancha sai todos os dias as 8:00h e 13:30h. Trem Oruro Terças e Sextas 15:30h (Expresso del Sur - O Melhor) 101 bs Executivo - 52 bs Salón / Quartas e Domingos 19h (Wara Wara - Pior) 86 bs Executivo  - 40 bs Salón - http://www.fca.com.bo</t>
    </r>
  </si>
  <si>
    <t>sabado</t>
  </si>
  <si>
    <t>Ônibus p/ Oururo</t>
  </si>
  <si>
    <t>Trem p/ Uyuni</t>
  </si>
  <si>
    <t>UYUNI - SALAR - POTOSI</t>
  </si>
  <si>
    <t>Hotel (1 diária) Potosi</t>
  </si>
  <si>
    <t>Despesas Salar</t>
  </si>
  <si>
    <t>Refeições (1 dia)</t>
  </si>
  <si>
    <t>http://www.aerosur.com/ REGIONAL
Lunes a Sábado Hrs.12:00  FERROBUS
Martes, Jueves, Domingo Hrs. 19:00 EXPRESO ORIENTAL Lunes, Miércoles, Viernes Hrs. 16:30 http://www.ferroviariaoriental.com/</t>
  </si>
  <si>
    <t>http://www.ferroviariaoriental.com/   http://search.travel-contact.net/en/   http://www.boliviaentusmanos.com/terminal/sucre.php</t>
  </si>
  <si>
    <t>Notas de Bolivianos BOB 200 = Don Franz Tamayo Cinzenta, BOB 100 = Don Gabriel René Moreno Avermelhada, BOB 50 Melchor Pérez de Holguín Azulada, BOB 20 Don Pantaleón Dalence Alaranjada, BOB 10 Cecilio Guzmán de Rojas Imagens Azuladas</t>
  </si>
  <si>
    <t xml:space="preserve">Embaixada Brasileira  Av. Arce, s/n, esq. Rosendo Gutierrez, Edificio Multicentro
 La Paz Tel: (00xx5912) 216-6400
http://www.brasil.org.bo/
</t>
  </si>
  <si>
    <t>Hostal Copacabana (3 diárias)</t>
  </si>
  <si>
    <r>
      <rPr>
        <sz val="8"/>
        <color indexed="56"/>
        <rFont val="Arial"/>
        <family val="2"/>
      </rPr>
      <t xml:space="preserve">Hostel Copacabana, Av. Illampu 734. </t>
    </r>
    <r>
      <rPr>
        <sz val="8"/>
        <color indexed="10"/>
        <rFont val="Arial"/>
        <family val="2"/>
      </rPr>
      <t xml:space="preserve"> Passeios Chacaltaya + Vale de la Luna e Tiwanaku Ruínas (pre-inca) 50 bs cada e  + 80 bs de entrada em Tiwanaku</t>
    </r>
    <r>
      <rPr>
        <sz val="8"/>
        <color indexed="8"/>
        <rFont val="Arial"/>
        <family val="2"/>
      </rPr>
      <t>.</t>
    </r>
    <r>
      <rPr>
        <sz val="8"/>
        <color indexed="10"/>
        <rFont val="Arial"/>
        <family val="2"/>
      </rPr>
      <t xml:space="preserve">               </t>
    </r>
    <r>
      <rPr>
        <sz val="10"/>
        <color indexed="30"/>
        <rFont val="Arial"/>
        <family val="2"/>
      </rPr>
      <t xml:space="preserve">  </t>
    </r>
    <r>
      <rPr>
        <sz val="8"/>
        <color indexed="10"/>
        <rFont val="Arial"/>
        <family val="2"/>
      </rPr>
      <t>Entrada no Chacaltaya custa 15 bolivianos - pagos no local</t>
    </r>
    <r>
      <rPr>
        <sz val="10"/>
        <color indexed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</si>
</sst>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$-409]#,##0.00"/>
    <numFmt numFmtId="173" formatCode="h:mm;@"/>
    <numFmt numFmtId="174" formatCode="[$-416]dddd\,\ d&quot; de &quot;mmmm&quot; de &quot;yyyy"/>
    <numFmt numFmtId="175" formatCode="#"/>
    <numFmt numFmtId="176" formatCode="[$$-409]#,##0.00;[Red]\-[$$-409]#,##0.00"/>
    <numFmt numFmtId="177" formatCode="[$R$-416]\ #,##0.00;[Red]\-[$R$-416]\ #,##0.00"/>
    <numFmt numFmtId="178" formatCode="[$$-409]#,##0.00;[Red][$$-409]#,##0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$-409]#,##0.00_ ;[Red]\-[$$-409]#,##0.00\ "/>
    <numFmt numFmtId="184" formatCode="mmm/yyyy"/>
    <numFmt numFmtId="185" formatCode="[$$b-400A]\ #,##0.00;[Red][$$b-400A]\ #,##0.00"/>
  </numFmts>
  <fonts count="58">
    <font>
      <sz val="10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62"/>
      <name val="Verdan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Arial"/>
      <family val="2"/>
    </font>
    <font>
      <b/>
      <sz val="10"/>
      <color rgb="FF0000FF"/>
      <name val="Arial"/>
      <family val="2"/>
    </font>
    <font>
      <sz val="9"/>
      <color theme="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/>
    </xf>
    <xf numFmtId="1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173" fontId="2" fillId="33" borderId="14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16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4" fontId="0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173" fontId="0" fillId="0" borderId="0" xfId="0" applyNumberFormat="1" applyFill="1" applyAlignment="1">
      <alignment horizontal="left"/>
    </xf>
    <xf numFmtId="175" fontId="0" fillId="35" borderId="10" xfId="0" applyNumberFormat="1" applyFont="1" applyFill="1" applyBorder="1" applyAlignment="1">
      <alignment horizontal="left" vertical="center"/>
    </xf>
    <xf numFmtId="176" fontId="0" fillId="35" borderId="10" xfId="0" applyNumberFormat="1" applyFont="1" applyFill="1" applyBorder="1" applyAlignment="1">
      <alignment horizontal="left" wrapText="1"/>
    </xf>
    <xf numFmtId="177" fontId="0" fillId="35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4" fontId="0" fillId="0" borderId="11" xfId="0" applyNumberFormat="1" applyFont="1" applyFill="1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0" fontId="0" fillId="0" borderId="11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" fontId="0" fillId="0" borderId="11" xfId="0" applyNumberFormat="1" applyFont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left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8" fillId="39" borderId="0" xfId="0" applyFont="1" applyFill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173" fontId="0" fillId="40" borderId="11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0" fontId="0" fillId="0" borderId="0" xfId="0" applyFont="1" applyAlignment="1">
      <alignment/>
    </xf>
    <xf numFmtId="173" fontId="0" fillId="40" borderId="14" xfId="0" applyNumberFormat="1" applyFill="1" applyBorder="1" applyAlignment="1">
      <alignment horizontal="center"/>
    </xf>
    <xf numFmtId="185" fontId="0" fillId="35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16" fontId="6" fillId="34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41" borderId="0" xfId="0" applyFont="1" applyFill="1" applyAlignment="1">
      <alignment horizontal="left"/>
    </xf>
    <xf numFmtId="0" fontId="8" fillId="39" borderId="0" xfId="0" applyFont="1" applyFill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0" xfId="44" applyBorder="1" applyAlignment="1" applyProtection="1">
      <alignment horizontal="center" vertical="center" wrapText="1"/>
      <protection/>
    </xf>
    <xf numFmtId="0" fontId="4" fillId="0" borderId="21" xfId="44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16" fontId="6" fillId="37" borderId="24" xfId="0" applyNumberFormat="1" applyFont="1" applyFill="1" applyBorder="1" applyAlignment="1">
      <alignment horizontal="center"/>
    </xf>
    <xf numFmtId="16" fontId="6" fillId="37" borderId="25" xfId="0" applyNumberFormat="1" applyFont="1" applyFill="1" applyBorder="1" applyAlignment="1">
      <alignment horizontal="center"/>
    </xf>
    <xf numFmtId="16" fontId="6" fillId="37" borderId="17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" fontId="6" fillId="37" borderId="1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6" fontId="6" fillId="42" borderId="11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left" vertical="center" wrapText="1"/>
    </xf>
    <xf numFmtId="16" fontId="6" fillId="36" borderId="24" xfId="0" applyNumberFormat="1" applyFont="1" applyFill="1" applyBorder="1" applyAlignment="1">
      <alignment horizontal="center"/>
    </xf>
    <xf numFmtId="16" fontId="6" fillId="36" borderId="25" xfId="0" applyNumberFormat="1" applyFont="1" applyFill="1" applyBorder="1" applyAlignment="1">
      <alignment horizontal="center"/>
    </xf>
    <xf numFmtId="16" fontId="6" fillId="36" borderId="17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rroviariaoriental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4">
      <selection activeCell="H65" sqref="H65"/>
    </sheetView>
  </sheetViews>
  <sheetFormatPr defaultColWidth="9.140625" defaultRowHeight="12.75"/>
  <cols>
    <col min="1" max="1" width="12.28125" style="0" customWidth="1"/>
    <col min="2" max="2" width="13.57421875" style="0" customWidth="1"/>
    <col min="3" max="3" width="12.57421875" style="0" customWidth="1"/>
    <col min="4" max="4" width="21.57421875" style="0" customWidth="1"/>
    <col min="6" max="6" width="11.28125" style="0" customWidth="1"/>
    <col min="7" max="7" width="10.28125" style="0" customWidth="1"/>
    <col min="8" max="8" width="47.28125" style="0" customWidth="1"/>
  </cols>
  <sheetData>
    <row r="1" spans="1:7" ht="13.5" customHeight="1" thickBot="1">
      <c r="A1" s="112" t="s">
        <v>11</v>
      </c>
      <c r="B1" s="113"/>
      <c r="C1" s="113"/>
      <c r="D1" s="112"/>
      <c r="E1" s="112"/>
      <c r="F1" s="112"/>
      <c r="G1" s="8"/>
    </row>
    <row r="2" spans="1:7" ht="12.75">
      <c r="A2" s="6" t="s">
        <v>0</v>
      </c>
      <c r="B2" s="24">
        <v>2.1319</v>
      </c>
      <c r="C2" s="25" t="s">
        <v>1</v>
      </c>
      <c r="D2" s="1"/>
      <c r="E2" s="7"/>
      <c r="F2" s="8"/>
      <c r="G2" s="8"/>
    </row>
    <row r="3" spans="1:7" ht="12.75">
      <c r="A3" s="6"/>
      <c r="B3" s="26">
        <v>7.995</v>
      </c>
      <c r="C3" s="25" t="s">
        <v>2</v>
      </c>
      <c r="D3" s="1"/>
      <c r="E3" s="7"/>
      <c r="F3" s="8"/>
      <c r="G3" s="8"/>
    </row>
    <row r="4" spans="1:7" ht="12.75">
      <c r="A4" s="6"/>
      <c r="B4" s="26">
        <v>3.189</v>
      </c>
      <c r="C4" s="25" t="s">
        <v>3</v>
      </c>
      <c r="D4" s="1"/>
      <c r="E4" s="7"/>
      <c r="F4" s="8"/>
      <c r="G4" s="8"/>
    </row>
    <row r="5" spans="1:7" ht="12.75">
      <c r="A5" s="6"/>
      <c r="B5" s="26">
        <v>539.111</v>
      </c>
      <c r="C5" s="25" t="s">
        <v>4</v>
      </c>
      <c r="D5" s="1"/>
      <c r="E5" s="7"/>
      <c r="F5" s="8"/>
      <c r="G5" s="8"/>
    </row>
    <row r="6" spans="1:7" ht="12.75">
      <c r="A6" s="6"/>
      <c r="B6" s="6"/>
      <c r="C6" s="11"/>
      <c r="D6" s="1"/>
      <c r="E6" s="7"/>
      <c r="F6" s="8"/>
      <c r="G6" s="8"/>
    </row>
    <row r="7" spans="1:7" ht="12.75">
      <c r="A7" s="7"/>
      <c r="B7" s="7"/>
      <c r="C7" s="7"/>
      <c r="D7" s="1"/>
      <c r="E7" s="7"/>
      <c r="F7" s="8"/>
      <c r="G7" s="8"/>
    </row>
    <row r="8" spans="1:8" ht="15.75" customHeight="1">
      <c r="A8" s="114" t="s">
        <v>41</v>
      </c>
      <c r="B8" s="114"/>
      <c r="C8" s="114"/>
      <c r="D8" s="114"/>
      <c r="E8" s="114"/>
      <c r="F8" s="114"/>
      <c r="G8" s="114"/>
      <c r="H8" s="115" t="s">
        <v>23</v>
      </c>
    </row>
    <row r="9" spans="1:8" ht="45.75" thickBot="1">
      <c r="A9" s="19" t="s">
        <v>8</v>
      </c>
      <c r="B9" s="19" t="s">
        <v>19</v>
      </c>
      <c r="C9" s="19" t="s">
        <v>9</v>
      </c>
      <c r="D9" s="19" t="s">
        <v>13</v>
      </c>
      <c r="E9" s="19" t="s">
        <v>7</v>
      </c>
      <c r="F9" s="20" t="s">
        <v>5</v>
      </c>
      <c r="G9" s="20" t="s">
        <v>6</v>
      </c>
      <c r="H9" s="115"/>
    </row>
    <row r="10" spans="1:8" ht="12.75">
      <c r="A10" s="16">
        <v>39270</v>
      </c>
      <c r="B10" s="16" t="s">
        <v>20</v>
      </c>
      <c r="C10" s="21">
        <v>0.6979166666666666</v>
      </c>
      <c r="D10" s="17" t="s">
        <v>10</v>
      </c>
      <c r="E10" s="21">
        <v>39270.916666666664</v>
      </c>
      <c r="F10" s="18">
        <v>157</v>
      </c>
      <c r="G10" s="18">
        <f>F10/B2</f>
        <v>73.64322904451429</v>
      </c>
      <c r="H10" s="115"/>
    </row>
    <row r="11" spans="1:8" ht="15.75">
      <c r="A11" s="33"/>
      <c r="B11" s="33"/>
      <c r="C11" s="34"/>
      <c r="D11" s="35"/>
      <c r="E11" s="34"/>
      <c r="F11" s="43" t="s">
        <v>12</v>
      </c>
      <c r="G11" s="43">
        <f>G10</f>
        <v>73.64322904451429</v>
      </c>
      <c r="H11" s="39"/>
    </row>
    <row r="12" spans="1:7" ht="12.75">
      <c r="A12" s="33"/>
      <c r="B12" s="33"/>
      <c r="C12" s="34"/>
      <c r="D12" s="35"/>
      <c r="E12" s="34"/>
      <c r="F12" s="36"/>
      <c r="G12" s="36"/>
    </row>
    <row r="13" spans="1:8" ht="15.75">
      <c r="A13" s="114" t="s">
        <v>42</v>
      </c>
      <c r="B13" s="114"/>
      <c r="C13" s="114"/>
      <c r="D13" s="114"/>
      <c r="E13" s="114"/>
      <c r="F13" s="114"/>
      <c r="G13" s="114"/>
      <c r="H13" s="116"/>
    </row>
    <row r="14" spans="1:8" ht="45.75" thickBot="1">
      <c r="A14" s="27" t="s">
        <v>8</v>
      </c>
      <c r="B14" s="19" t="s">
        <v>19</v>
      </c>
      <c r="C14" s="28" t="s">
        <v>9</v>
      </c>
      <c r="D14" s="27" t="s">
        <v>13</v>
      </c>
      <c r="E14" s="27" t="s">
        <v>7</v>
      </c>
      <c r="F14" s="29" t="s">
        <v>5</v>
      </c>
      <c r="G14" s="29" t="s">
        <v>6</v>
      </c>
      <c r="H14" s="116"/>
    </row>
    <row r="15" spans="1:8" ht="12.75">
      <c r="A15" s="12">
        <v>39271</v>
      </c>
      <c r="B15" s="12" t="s">
        <v>21</v>
      </c>
      <c r="C15" s="30">
        <f>C10+E10</f>
        <v>39271.61458333333</v>
      </c>
      <c r="D15" s="14" t="s">
        <v>15</v>
      </c>
      <c r="E15" s="13"/>
      <c r="F15" s="63">
        <v>10</v>
      </c>
      <c r="G15" s="31">
        <f>F15/B2</f>
        <v>4.690651531497725</v>
      </c>
      <c r="H15" s="116"/>
    </row>
    <row r="16" spans="1:8" ht="12.75">
      <c r="A16" s="12">
        <v>39272</v>
      </c>
      <c r="B16" s="12" t="s">
        <v>22</v>
      </c>
      <c r="C16" s="30">
        <v>39272.291666666664</v>
      </c>
      <c r="D16" s="32" t="s">
        <v>16</v>
      </c>
      <c r="E16" s="30">
        <v>39272.01736111111</v>
      </c>
      <c r="F16" s="15">
        <v>1.15</v>
      </c>
      <c r="G16" s="15">
        <f>F16/B2</f>
        <v>0.5394249261222384</v>
      </c>
      <c r="H16" s="116"/>
    </row>
    <row r="17" spans="1:8" ht="15.75">
      <c r="A17" s="33"/>
      <c r="B17" s="33"/>
      <c r="C17" s="34"/>
      <c r="D17" s="22"/>
      <c r="E17" s="34"/>
      <c r="F17" s="43" t="s">
        <v>12</v>
      </c>
      <c r="G17" s="43">
        <f>G15+G16</f>
        <v>5.230076457619964</v>
      </c>
      <c r="H17" s="44"/>
    </row>
    <row r="18" spans="1:7" ht="12.75">
      <c r="A18" s="33"/>
      <c r="B18" s="33"/>
      <c r="C18" s="34"/>
      <c r="D18" s="22"/>
      <c r="E18" s="34"/>
      <c r="F18" s="36"/>
      <c r="G18" s="36"/>
    </row>
    <row r="19" spans="1:8" ht="15.75" customHeight="1">
      <c r="A19" s="114" t="s">
        <v>43</v>
      </c>
      <c r="B19" s="114"/>
      <c r="C19" s="114"/>
      <c r="D19" s="114"/>
      <c r="E19" s="114"/>
      <c r="F19" s="114"/>
      <c r="G19" s="114"/>
      <c r="H19" s="115" t="s">
        <v>75</v>
      </c>
    </row>
    <row r="20" spans="1:8" ht="45.75" thickBot="1">
      <c r="A20" s="27" t="s">
        <v>8</v>
      </c>
      <c r="B20" s="19" t="s">
        <v>19</v>
      </c>
      <c r="C20" s="28" t="s">
        <v>9</v>
      </c>
      <c r="D20" s="27" t="s">
        <v>13</v>
      </c>
      <c r="E20" s="27" t="s">
        <v>7</v>
      </c>
      <c r="F20" s="29" t="s">
        <v>5</v>
      </c>
      <c r="G20" s="29" t="s">
        <v>6</v>
      </c>
      <c r="H20" s="115"/>
    </row>
    <row r="21" spans="1:8" ht="12.75">
      <c r="A21" s="12">
        <v>39272</v>
      </c>
      <c r="B21" s="12" t="s">
        <v>22</v>
      </c>
      <c r="C21" s="30">
        <f>C16+E16</f>
        <v>78544.30902777778</v>
      </c>
      <c r="D21" s="32" t="s">
        <v>17</v>
      </c>
      <c r="E21" s="30">
        <v>39272.01388888889</v>
      </c>
      <c r="F21" s="15">
        <v>3</v>
      </c>
      <c r="G21" s="15">
        <f>F21/B2</f>
        <v>1.4071954594493177</v>
      </c>
      <c r="H21" s="115"/>
    </row>
    <row r="22" spans="1:8" ht="12.75">
      <c r="A22" s="12">
        <v>39272</v>
      </c>
      <c r="B22" s="12" t="s">
        <v>22</v>
      </c>
      <c r="C22" s="30">
        <v>39272.53125</v>
      </c>
      <c r="D22" s="14" t="s">
        <v>24</v>
      </c>
      <c r="E22" s="21">
        <v>39272.916666666664</v>
      </c>
      <c r="F22" s="63">
        <v>115</v>
      </c>
      <c r="G22" s="31">
        <f>F22/B3</f>
        <v>14.383989993746091</v>
      </c>
      <c r="H22" s="115"/>
    </row>
    <row r="23" spans="1:8" ht="12.75">
      <c r="A23" s="12"/>
      <c r="B23" s="12"/>
      <c r="C23" s="30"/>
      <c r="D23" s="32" t="s">
        <v>18</v>
      </c>
      <c r="E23" s="30"/>
      <c r="F23" s="15">
        <f>5*2</f>
        <v>10</v>
      </c>
      <c r="G23" s="15">
        <f>F23/B3</f>
        <v>1.2507817385866167</v>
      </c>
      <c r="H23" s="115"/>
    </row>
    <row r="24" spans="1:8" ht="15.75">
      <c r="A24" s="33"/>
      <c r="B24" s="33"/>
      <c r="C24" s="34"/>
      <c r="D24" s="22"/>
      <c r="E24" s="34"/>
      <c r="F24" s="43" t="s">
        <v>12</v>
      </c>
      <c r="G24" s="43">
        <f>G21+G22+G23</f>
        <v>17.041967191782025</v>
      </c>
      <c r="H24" s="39"/>
    </row>
    <row r="25" spans="1:7" ht="12.75">
      <c r="A25" s="9"/>
      <c r="B25" s="9"/>
      <c r="C25" s="23"/>
      <c r="D25" s="22"/>
      <c r="E25" s="9"/>
      <c r="F25" s="10"/>
      <c r="G25" s="10"/>
    </row>
    <row r="26" spans="1:8" ht="15.75" customHeight="1">
      <c r="A26" s="114" t="s">
        <v>44</v>
      </c>
      <c r="B26" s="114"/>
      <c r="C26" s="114"/>
      <c r="D26" s="114"/>
      <c r="E26" s="114"/>
      <c r="F26" s="114"/>
      <c r="G26" s="114"/>
      <c r="H26" s="115" t="s">
        <v>74</v>
      </c>
    </row>
    <row r="27" spans="1:8" ht="45">
      <c r="A27" s="27" t="s">
        <v>8</v>
      </c>
      <c r="B27" s="27" t="s">
        <v>19</v>
      </c>
      <c r="C27" s="28" t="s">
        <v>9</v>
      </c>
      <c r="D27" s="27" t="s">
        <v>13</v>
      </c>
      <c r="E27" s="27" t="s">
        <v>7</v>
      </c>
      <c r="F27" s="29" t="s">
        <v>5</v>
      </c>
      <c r="G27" s="29" t="s">
        <v>6</v>
      </c>
      <c r="H27" s="115"/>
    </row>
    <row r="28" spans="1:8" ht="12.75" customHeight="1">
      <c r="A28" s="12">
        <v>39273</v>
      </c>
      <c r="B28" s="12" t="s">
        <v>25</v>
      </c>
      <c r="C28" s="30">
        <f>C22+E22</f>
        <v>78545.44791666666</v>
      </c>
      <c r="D28" s="40" t="s">
        <v>26</v>
      </c>
      <c r="E28" s="30">
        <v>39272.010416666664</v>
      </c>
      <c r="F28" s="38">
        <v>10</v>
      </c>
      <c r="G28" s="15">
        <f>F28/B3</f>
        <v>1.2507817385866167</v>
      </c>
      <c r="H28" s="115"/>
    </row>
    <row r="29" spans="1:8" ht="12.75" customHeight="1">
      <c r="A29" s="12"/>
      <c r="B29" s="12"/>
      <c r="C29" s="30"/>
      <c r="D29" s="41" t="s">
        <v>14</v>
      </c>
      <c r="E29" s="30">
        <v>39272.916666666664</v>
      </c>
      <c r="F29" s="31">
        <v>25</v>
      </c>
      <c r="G29" s="31">
        <f>F29/B3</f>
        <v>3.1269543464665417</v>
      </c>
      <c r="H29" s="115"/>
    </row>
    <row r="30" spans="1:8" ht="12.75" customHeight="1">
      <c r="A30" s="12"/>
      <c r="B30" s="12"/>
      <c r="C30" s="30"/>
      <c r="D30" s="41" t="s">
        <v>27</v>
      </c>
      <c r="E30" s="30"/>
      <c r="F30" s="31">
        <v>7.5</v>
      </c>
      <c r="G30" s="15">
        <f>F30/B3</f>
        <v>0.9380863039399625</v>
      </c>
      <c r="H30" s="115"/>
    </row>
    <row r="31" spans="1:8" ht="12.75" customHeight="1">
      <c r="A31" s="12">
        <v>39273</v>
      </c>
      <c r="B31" s="12" t="s">
        <v>25</v>
      </c>
      <c r="C31" s="30">
        <v>39274</v>
      </c>
      <c r="D31" s="41" t="s">
        <v>30</v>
      </c>
      <c r="E31" s="30">
        <v>39274.291666666664</v>
      </c>
      <c r="F31" s="42">
        <v>80</v>
      </c>
      <c r="G31" s="15">
        <f>F31/B3</f>
        <v>10.006253908692933</v>
      </c>
      <c r="H31" s="115"/>
    </row>
    <row r="32" spans="1:8" ht="15.75">
      <c r="A32" s="33"/>
      <c r="B32" s="33"/>
      <c r="C32" s="34"/>
      <c r="D32" s="2"/>
      <c r="E32" s="34"/>
      <c r="F32" s="43" t="s">
        <v>12</v>
      </c>
      <c r="G32" s="43">
        <f>G28+G29+G30+G31</f>
        <v>15.322076297686053</v>
      </c>
      <c r="H32" s="39"/>
    </row>
    <row r="33" spans="1:7" ht="12.75">
      <c r="A33" s="9"/>
      <c r="B33" s="9"/>
      <c r="C33" s="23"/>
      <c r="E33" s="9"/>
      <c r="F33" s="10"/>
      <c r="G33" s="10"/>
    </row>
    <row r="34" spans="1:8" ht="15.75" customHeight="1">
      <c r="A34" s="114" t="s">
        <v>45</v>
      </c>
      <c r="B34" s="114"/>
      <c r="C34" s="114"/>
      <c r="D34" s="114"/>
      <c r="E34" s="114"/>
      <c r="F34" s="114"/>
      <c r="G34" s="114"/>
      <c r="H34" s="115" t="s">
        <v>34</v>
      </c>
    </row>
    <row r="35" spans="1:8" ht="45">
      <c r="A35" s="27" t="s">
        <v>8</v>
      </c>
      <c r="B35" s="27" t="s">
        <v>19</v>
      </c>
      <c r="C35" s="28" t="s">
        <v>9</v>
      </c>
      <c r="D35" s="27" t="s">
        <v>13</v>
      </c>
      <c r="E35" s="27" t="s">
        <v>7</v>
      </c>
      <c r="F35" s="29" t="s">
        <v>5</v>
      </c>
      <c r="G35" s="29" t="s">
        <v>6</v>
      </c>
      <c r="H35" s="115"/>
    </row>
    <row r="36" spans="1:8" ht="12.75">
      <c r="A36" s="12">
        <v>39274</v>
      </c>
      <c r="B36" s="12" t="s">
        <v>29</v>
      </c>
      <c r="C36" s="30">
        <f>C31+E31</f>
        <v>78548.29166666666</v>
      </c>
      <c r="D36" s="37" t="s">
        <v>31</v>
      </c>
      <c r="E36" s="30">
        <v>39272</v>
      </c>
      <c r="F36" s="38">
        <v>5</v>
      </c>
      <c r="G36" s="15">
        <f>F36/B3</f>
        <v>0.6253908692933083</v>
      </c>
      <c r="H36" s="115"/>
    </row>
    <row r="37" spans="1:8" ht="12.75">
      <c r="A37" s="12"/>
      <c r="B37" s="12"/>
      <c r="C37" s="30"/>
      <c r="D37" s="3" t="s">
        <v>32</v>
      </c>
      <c r="E37" s="30">
        <v>39272</v>
      </c>
      <c r="F37" s="5">
        <f>4*4</f>
        <v>16</v>
      </c>
      <c r="G37" s="31">
        <f>F37/B3</f>
        <v>2.0012507817385865</v>
      </c>
      <c r="H37" s="115"/>
    </row>
    <row r="38" spans="1:8" ht="12.75">
      <c r="A38" s="12"/>
      <c r="B38" s="12"/>
      <c r="C38" s="30"/>
      <c r="D38" s="3" t="s">
        <v>33</v>
      </c>
      <c r="E38" s="30">
        <v>39272</v>
      </c>
      <c r="F38" s="5">
        <v>40</v>
      </c>
      <c r="G38" s="15">
        <f>F38/B3</f>
        <v>5.003126954346467</v>
      </c>
      <c r="H38" s="115"/>
    </row>
    <row r="39" spans="1:8" ht="12.75">
      <c r="A39" s="12">
        <v>39275</v>
      </c>
      <c r="B39" s="12" t="s">
        <v>35</v>
      </c>
      <c r="C39" s="30">
        <v>39274</v>
      </c>
      <c r="D39" s="3" t="s">
        <v>28</v>
      </c>
      <c r="E39" s="30">
        <v>39274.25</v>
      </c>
      <c r="F39" s="4">
        <v>45</v>
      </c>
      <c r="G39" s="15">
        <f>F39/B3</f>
        <v>5.628517823639775</v>
      </c>
      <c r="H39" s="115"/>
    </row>
    <row r="40" spans="1:7" ht="15.75">
      <c r="A40" s="9"/>
      <c r="B40" s="9"/>
      <c r="C40" s="23"/>
      <c r="E40" s="9"/>
      <c r="F40" s="43" t="s">
        <v>12</v>
      </c>
      <c r="G40" s="43">
        <f>G36+G37+G38+G39</f>
        <v>13.258286429018135</v>
      </c>
    </row>
    <row r="41" spans="1:7" ht="12.75">
      <c r="A41" s="9"/>
      <c r="B41" s="9"/>
      <c r="C41" s="23"/>
      <c r="E41" s="9"/>
      <c r="F41" s="10"/>
      <c r="G41" s="10"/>
    </row>
    <row r="42" spans="1:8" ht="15.75">
      <c r="A42" s="114" t="s">
        <v>46</v>
      </c>
      <c r="B42" s="114"/>
      <c r="C42" s="114"/>
      <c r="D42" s="114"/>
      <c r="E42" s="114"/>
      <c r="F42" s="114"/>
      <c r="G42" s="114"/>
      <c r="H42" s="115" t="s">
        <v>79</v>
      </c>
    </row>
    <row r="43" spans="1:8" ht="45">
      <c r="A43" s="27" t="s">
        <v>8</v>
      </c>
      <c r="B43" s="27" t="s">
        <v>19</v>
      </c>
      <c r="C43" s="28" t="s">
        <v>9</v>
      </c>
      <c r="D43" s="27" t="s">
        <v>13</v>
      </c>
      <c r="E43" s="27" t="s">
        <v>7</v>
      </c>
      <c r="F43" s="29" t="s">
        <v>5</v>
      </c>
      <c r="G43" s="29" t="s">
        <v>6</v>
      </c>
      <c r="H43" s="115"/>
    </row>
    <row r="44" spans="1:8" ht="12.75">
      <c r="A44" s="65">
        <v>39276</v>
      </c>
      <c r="B44" s="65" t="s">
        <v>37</v>
      </c>
      <c r="C44" s="64">
        <f>C39+E39</f>
        <v>78548.25</v>
      </c>
      <c r="D44" s="66" t="s">
        <v>38</v>
      </c>
      <c r="E44" s="64">
        <v>39272</v>
      </c>
      <c r="F44" s="5">
        <v>50</v>
      </c>
      <c r="G44" s="67">
        <f>F44/B3</f>
        <v>6.253908692933083</v>
      </c>
      <c r="H44" s="115"/>
    </row>
    <row r="45" spans="1:8" ht="12.75">
      <c r="A45" s="65"/>
      <c r="B45" s="65"/>
      <c r="C45" s="64"/>
      <c r="D45" s="66" t="s">
        <v>36</v>
      </c>
      <c r="E45" s="64">
        <v>39272</v>
      </c>
      <c r="F45" s="5">
        <f>12*4</f>
        <v>48</v>
      </c>
      <c r="G45" s="31">
        <f>F45/B3</f>
        <v>6.0037523452157595</v>
      </c>
      <c r="H45" s="115"/>
    </row>
    <row r="46" spans="1:8" ht="28.5" customHeight="1">
      <c r="A46" s="65">
        <v>39277</v>
      </c>
      <c r="B46" s="65" t="s">
        <v>20</v>
      </c>
      <c r="C46" s="64">
        <v>0.3333333333333333</v>
      </c>
      <c r="D46" s="66" t="s">
        <v>77</v>
      </c>
      <c r="E46" s="64">
        <v>39272.333333333336</v>
      </c>
      <c r="F46" s="5">
        <v>60</v>
      </c>
      <c r="G46" s="31">
        <f>F46/B3</f>
        <v>7.5046904315197</v>
      </c>
      <c r="H46" s="115"/>
    </row>
    <row r="47" spans="1:8" ht="12.75">
      <c r="A47" s="65"/>
      <c r="B47" s="65"/>
      <c r="C47" s="64"/>
      <c r="D47" s="66" t="s">
        <v>76</v>
      </c>
      <c r="E47" s="64">
        <v>39272</v>
      </c>
      <c r="F47" s="5">
        <v>1.5</v>
      </c>
      <c r="G47" s="67">
        <f>F47/B3</f>
        <v>0.18761726078799248</v>
      </c>
      <c r="H47" s="115"/>
    </row>
    <row r="48" spans="1:8" ht="38.25">
      <c r="A48" s="65">
        <v>39277</v>
      </c>
      <c r="B48" s="65" t="s">
        <v>20</v>
      </c>
      <c r="C48" s="64">
        <v>39277.291666666664</v>
      </c>
      <c r="D48" s="66" t="s">
        <v>78</v>
      </c>
      <c r="E48" s="64">
        <v>0.14583333333333334</v>
      </c>
      <c r="F48" s="5"/>
      <c r="G48" s="67">
        <v>65</v>
      </c>
      <c r="H48" s="115"/>
    </row>
    <row r="49" spans="1:7" ht="15.75">
      <c r="A49" s="9"/>
      <c r="B49" s="9"/>
      <c r="C49" s="23"/>
      <c r="E49" s="9"/>
      <c r="F49" s="43" t="s">
        <v>12</v>
      </c>
      <c r="G49" s="43">
        <f>G44+G45+G46+G47+G48</f>
        <v>84.94996873045653</v>
      </c>
    </row>
    <row r="50" spans="1:7" ht="12.75">
      <c r="A50" s="9"/>
      <c r="B50" s="9"/>
      <c r="C50" s="23"/>
      <c r="E50" s="9"/>
      <c r="F50" s="10"/>
      <c r="G50" s="10"/>
    </row>
    <row r="51" spans="1:7" ht="12.75">
      <c r="A51" s="9"/>
      <c r="B51" s="9"/>
      <c r="C51" s="23"/>
      <c r="D51" s="2"/>
      <c r="E51" s="9"/>
      <c r="F51" s="10"/>
      <c r="G51" s="10"/>
    </row>
    <row r="52" spans="1:8" ht="15.75">
      <c r="A52" s="114" t="s">
        <v>48</v>
      </c>
      <c r="B52" s="114"/>
      <c r="C52" s="114"/>
      <c r="D52" s="114"/>
      <c r="E52" s="114"/>
      <c r="F52" s="114"/>
      <c r="G52" s="114"/>
      <c r="H52" s="115" t="s">
        <v>49</v>
      </c>
    </row>
    <row r="53" spans="1:8" ht="45">
      <c r="A53" s="27" t="s">
        <v>8</v>
      </c>
      <c r="B53" s="27" t="s">
        <v>19</v>
      </c>
      <c r="C53" s="28" t="s">
        <v>9</v>
      </c>
      <c r="D53" s="27" t="s">
        <v>13</v>
      </c>
      <c r="E53" s="27" t="s">
        <v>7</v>
      </c>
      <c r="F53" s="29" t="s">
        <v>5</v>
      </c>
      <c r="G53" s="29" t="s">
        <v>6</v>
      </c>
      <c r="H53" s="115"/>
    </row>
    <row r="54" spans="1:8" ht="12.75">
      <c r="A54" s="12">
        <v>39280</v>
      </c>
      <c r="B54" s="12" t="s">
        <v>25</v>
      </c>
      <c r="C54" s="64">
        <v>39280.666666666664</v>
      </c>
      <c r="D54" s="3" t="s">
        <v>18</v>
      </c>
      <c r="E54" s="30">
        <v>39272</v>
      </c>
      <c r="F54" s="4">
        <v>1</v>
      </c>
      <c r="G54" s="15">
        <f>F54/B4</f>
        <v>0.31357792411414237</v>
      </c>
      <c r="H54" s="115"/>
    </row>
    <row r="55" spans="1:8" ht="25.5">
      <c r="A55" s="12"/>
      <c r="B55" s="12"/>
      <c r="C55" s="30"/>
      <c r="D55" s="3" t="s">
        <v>40</v>
      </c>
      <c r="E55" s="30">
        <v>39272.5</v>
      </c>
      <c r="F55" s="5">
        <v>25</v>
      </c>
      <c r="G55" s="31">
        <f>F55/B4</f>
        <v>7.8394481028535585</v>
      </c>
      <c r="H55" s="115"/>
    </row>
    <row r="56" spans="1:8" ht="12.75">
      <c r="A56" s="12">
        <v>39280</v>
      </c>
      <c r="B56" s="12" t="s">
        <v>25</v>
      </c>
      <c r="C56" s="30">
        <v>39274</v>
      </c>
      <c r="D56" s="3" t="s">
        <v>50</v>
      </c>
      <c r="E56" s="30">
        <v>39272.166666666664</v>
      </c>
      <c r="F56" s="5">
        <v>35</v>
      </c>
      <c r="G56" s="15">
        <f>F56/B4</f>
        <v>10.975227343994982</v>
      </c>
      <c r="H56" s="115"/>
    </row>
    <row r="57" spans="1:7" ht="15.75">
      <c r="A57" s="9"/>
      <c r="B57" s="9"/>
      <c r="C57" s="23"/>
      <c r="E57" s="9"/>
      <c r="F57" s="43" t="s">
        <v>12</v>
      </c>
      <c r="G57" s="43">
        <f>G54+G55+G56</f>
        <v>19.128253370962682</v>
      </c>
    </row>
    <row r="58" spans="1:7" ht="12.75">
      <c r="A58" s="9"/>
      <c r="B58" s="9"/>
      <c r="C58" s="23"/>
      <c r="E58" s="9"/>
      <c r="F58" s="10"/>
      <c r="G58" s="10"/>
    </row>
    <row r="59" spans="1:8" ht="15.75">
      <c r="A59" s="114" t="s">
        <v>51</v>
      </c>
      <c r="B59" s="114"/>
      <c r="C59" s="114"/>
      <c r="D59" s="114"/>
      <c r="E59" s="114"/>
      <c r="F59" s="114"/>
      <c r="G59" s="114"/>
      <c r="H59" s="115" t="s">
        <v>80</v>
      </c>
    </row>
    <row r="60" spans="1:8" ht="45">
      <c r="A60" s="27" t="s">
        <v>8</v>
      </c>
      <c r="B60" s="27" t="s">
        <v>19</v>
      </c>
      <c r="C60" s="28" t="s">
        <v>9</v>
      </c>
      <c r="D60" s="27" t="s">
        <v>13</v>
      </c>
      <c r="E60" s="27" t="s">
        <v>7</v>
      </c>
      <c r="F60" s="29" t="s">
        <v>5</v>
      </c>
      <c r="G60" s="29" t="s">
        <v>6</v>
      </c>
      <c r="H60" s="115"/>
    </row>
    <row r="61" spans="1:8" ht="12.75">
      <c r="A61" s="12">
        <v>39281</v>
      </c>
      <c r="B61" s="12" t="s">
        <v>29</v>
      </c>
      <c r="C61" s="30">
        <f>C56+E56</f>
        <v>78546.16666666666</v>
      </c>
      <c r="D61" s="3" t="s">
        <v>52</v>
      </c>
      <c r="E61" s="30">
        <v>39272</v>
      </c>
      <c r="F61" s="4"/>
      <c r="G61" s="15">
        <v>20</v>
      </c>
      <c r="H61" s="115"/>
    </row>
    <row r="62" spans="1:8" ht="25.5">
      <c r="A62" s="12"/>
      <c r="B62" s="12"/>
      <c r="C62" s="30"/>
      <c r="D62" s="3" t="s">
        <v>53</v>
      </c>
      <c r="E62" s="30">
        <v>39272.833333333336</v>
      </c>
      <c r="F62" s="5"/>
      <c r="G62" s="31">
        <v>110</v>
      </c>
      <c r="H62" s="115"/>
    </row>
    <row r="63" spans="1:8" ht="12.75">
      <c r="A63" s="45"/>
      <c r="B63" s="45"/>
      <c r="C63" s="46"/>
      <c r="D63" s="47" t="s">
        <v>54</v>
      </c>
      <c r="E63" s="46">
        <v>39272.166666666664</v>
      </c>
      <c r="F63" s="48">
        <f>13*5</f>
        <v>65</v>
      </c>
      <c r="G63" s="49">
        <f>F63/B4</f>
        <v>20.382565067419254</v>
      </c>
      <c r="H63" s="115"/>
    </row>
    <row r="64" spans="1:7" ht="12.75">
      <c r="A64" s="12">
        <v>39283</v>
      </c>
      <c r="B64" s="13" t="s">
        <v>37</v>
      </c>
      <c r="C64" s="30">
        <v>39282</v>
      </c>
      <c r="D64" s="41" t="s">
        <v>28</v>
      </c>
      <c r="E64" s="30">
        <v>39272.541666666664</v>
      </c>
      <c r="F64" s="42">
        <v>80</v>
      </c>
      <c r="G64" s="15">
        <f>F64/B4</f>
        <v>25.08623392913139</v>
      </c>
    </row>
    <row r="65" spans="1:7" ht="15.75">
      <c r="A65" s="9"/>
      <c r="B65" s="9"/>
      <c r="C65" s="23"/>
      <c r="E65" s="9"/>
      <c r="F65" s="43" t="s">
        <v>12</v>
      </c>
      <c r="G65" s="43">
        <f>G61+G62+G63+G64</f>
        <v>175.46879899655065</v>
      </c>
    </row>
    <row r="66" spans="1:7" ht="12.75">
      <c r="A66" s="9"/>
      <c r="B66" s="9"/>
      <c r="C66" s="23"/>
      <c r="E66" s="9"/>
      <c r="F66" s="10"/>
      <c r="G66" s="10"/>
    </row>
    <row r="67" spans="1:8" ht="15.75">
      <c r="A67" s="114" t="s">
        <v>46</v>
      </c>
      <c r="B67" s="114"/>
      <c r="C67" s="114"/>
      <c r="D67" s="114"/>
      <c r="E67" s="114"/>
      <c r="F67" s="114"/>
      <c r="G67" s="114"/>
      <c r="H67" s="115"/>
    </row>
    <row r="68" spans="1:8" ht="45">
      <c r="A68" s="27" t="s">
        <v>8</v>
      </c>
      <c r="B68" s="27" t="s">
        <v>19</v>
      </c>
      <c r="C68" s="28" t="s">
        <v>9</v>
      </c>
      <c r="D68" s="27" t="s">
        <v>13</v>
      </c>
      <c r="E68" s="27" t="s">
        <v>7</v>
      </c>
      <c r="F68" s="29" t="s">
        <v>5</v>
      </c>
      <c r="G68" s="29" t="s">
        <v>6</v>
      </c>
      <c r="H68" s="115"/>
    </row>
    <row r="69" spans="1:8" ht="12.75">
      <c r="A69" s="12">
        <v>39284</v>
      </c>
      <c r="B69" s="12" t="s">
        <v>20</v>
      </c>
      <c r="C69" s="30">
        <f>C64+E64</f>
        <v>78554.54166666666</v>
      </c>
      <c r="D69" s="3" t="s">
        <v>55</v>
      </c>
      <c r="E69" s="30">
        <v>39274.541666666664</v>
      </c>
      <c r="F69" s="5">
        <v>55</v>
      </c>
      <c r="G69" s="15">
        <f>F69/B3</f>
        <v>6.879299562226391</v>
      </c>
      <c r="H69" s="115"/>
    </row>
    <row r="70" spans="1:7" ht="15.75">
      <c r="A70" s="9"/>
      <c r="B70" s="9"/>
      <c r="C70" s="23"/>
      <c r="E70" s="9"/>
      <c r="F70" s="43" t="s">
        <v>12</v>
      </c>
      <c r="G70" s="43">
        <f>G69</f>
        <v>6.879299562226391</v>
      </c>
    </row>
    <row r="71" spans="1:7" ht="12.75">
      <c r="A71" s="9"/>
      <c r="B71" s="9"/>
      <c r="C71" s="23"/>
      <c r="E71" s="9"/>
      <c r="F71" s="10"/>
      <c r="G71" s="10"/>
    </row>
    <row r="72" spans="1:8" ht="15.75">
      <c r="A72" s="114" t="s">
        <v>56</v>
      </c>
      <c r="B72" s="114"/>
      <c r="C72" s="114"/>
      <c r="D72" s="114"/>
      <c r="E72" s="114"/>
      <c r="F72" s="114"/>
      <c r="G72" s="114"/>
      <c r="H72" s="115" t="s">
        <v>67</v>
      </c>
    </row>
    <row r="73" spans="1:8" ht="45">
      <c r="A73" s="27" t="s">
        <v>8</v>
      </c>
      <c r="B73" s="27" t="s">
        <v>19</v>
      </c>
      <c r="C73" s="28" t="s">
        <v>9</v>
      </c>
      <c r="D73" s="27" t="s">
        <v>13</v>
      </c>
      <c r="E73" s="27" t="s">
        <v>7</v>
      </c>
      <c r="F73" s="29" t="s">
        <v>5</v>
      </c>
      <c r="G73" s="29" t="s">
        <v>6</v>
      </c>
      <c r="H73" s="115"/>
    </row>
    <row r="74" spans="1:8" ht="12.75">
      <c r="A74" s="12">
        <v>39285</v>
      </c>
      <c r="B74" s="12" t="s">
        <v>21</v>
      </c>
      <c r="C74" s="30">
        <f>C69+E69</f>
        <v>117829.08333333331</v>
      </c>
      <c r="D74" s="3" t="s">
        <v>38</v>
      </c>
      <c r="E74" s="30">
        <v>39272</v>
      </c>
      <c r="F74" s="5">
        <v>40</v>
      </c>
      <c r="G74" s="15">
        <f>F74/B3</f>
        <v>5.003126954346467</v>
      </c>
      <c r="H74" s="115"/>
    </row>
    <row r="75" spans="1:8" ht="12.75">
      <c r="A75" s="45"/>
      <c r="B75" s="45"/>
      <c r="C75" s="46"/>
      <c r="D75" s="47" t="s">
        <v>57</v>
      </c>
      <c r="E75" s="46">
        <v>39272</v>
      </c>
      <c r="F75" s="50">
        <v>200</v>
      </c>
      <c r="G75" s="51">
        <f>F75/B3</f>
        <v>25.015634771732334</v>
      </c>
      <c r="H75" s="115"/>
    </row>
    <row r="76" spans="1:8" ht="12.75">
      <c r="A76" s="12">
        <v>39285</v>
      </c>
      <c r="B76" s="12" t="s">
        <v>21</v>
      </c>
      <c r="C76" s="30">
        <v>39286</v>
      </c>
      <c r="D76" s="41" t="s">
        <v>66</v>
      </c>
      <c r="E76" s="30">
        <v>39272.416666666664</v>
      </c>
      <c r="F76" s="42">
        <v>40</v>
      </c>
      <c r="G76" s="15">
        <f>F76/B3</f>
        <v>5.003126954346467</v>
      </c>
      <c r="H76" s="115"/>
    </row>
    <row r="77" spans="1:7" ht="15.75">
      <c r="A77" s="9"/>
      <c r="B77" s="9"/>
      <c r="C77" s="23"/>
      <c r="E77" s="9"/>
      <c r="F77" s="52" t="s">
        <v>12</v>
      </c>
      <c r="G77" s="43">
        <f>G74+G75+G76</f>
        <v>35.02188868042526</v>
      </c>
    </row>
    <row r="79" spans="1:8" ht="15.75">
      <c r="A79" s="114" t="s">
        <v>68</v>
      </c>
      <c r="B79" s="114"/>
      <c r="C79" s="114"/>
      <c r="D79" s="114"/>
      <c r="E79" s="114"/>
      <c r="F79" s="114"/>
      <c r="G79" s="114"/>
      <c r="H79" s="117"/>
    </row>
    <row r="80" spans="1:8" ht="45">
      <c r="A80" s="27" t="s">
        <v>8</v>
      </c>
      <c r="B80" s="27" t="s">
        <v>19</v>
      </c>
      <c r="C80" s="28" t="s">
        <v>9</v>
      </c>
      <c r="D80" s="27" t="s">
        <v>13</v>
      </c>
      <c r="E80" s="27" t="s">
        <v>7</v>
      </c>
      <c r="F80" s="29" t="s">
        <v>5</v>
      </c>
      <c r="G80" s="29" t="s">
        <v>6</v>
      </c>
      <c r="H80" s="117"/>
    </row>
    <row r="81" spans="1:8" ht="12.75">
      <c r="A81" s="12">
        <v>39286</v>
      </c>
      <c r="B81" s="12" t="s">
        <v>22</v>
      </c>
      <c r="C81" s="30">
        <f>C76+E76</f>
        <v>78558.41666666666</v>
      </c>
      <c r="D81" s="41" t="s">
        <v>64</v>
      </c>
      <c r="E81" s="30">
        <v>39274.125</v>
      </c>
      <c r="F81" s="5">
        <v>16</v>
      </c>
      <c r="G81" s="15">
        <f>F81/B3</f>
        <v>2.0012507817385865</v>
      </c>
      <c r="H81" s="117"/>
    </row>
    <row r="82" spans="6:7" ht="15.75">
      <c r="F82" s="43" t="s">
        <v>12</v>
      </c>
      <c r="G82" s="43">
        <f>G81</f>
        <v>2.0012507817385865</v>
      </c>
    </row>
    <row r="84" spans="1:7" ht="15.75">
      <c r="A84" s="114" t="s">
        <v>65</v>
      </c>
      <c r="B84" s="114"/>
      <c r="C84" s="114"/>
      <c r="D84" s="114"/>
      <c r="E84" s="114"/>
      <c r="F84" s="114"/>
      <c r="G84" s="114"/>
    </row>
    <row r="85" spans="1:8" ht="45">
      <c r="A85" s="27" t="s">
        <v>8</v>
      </c>
      <c r="B85" s="27" t="s">
        <v>19</v>
      </c>
      <c r="C85" s="28" t="s">
        <v>9</v>
      </c>
      <c r="D85" s="27" t="s">
        <v>13</v>
      </c>
      <c r="E85" s="27" t="s">
        <v>7</v>
      </c>
      <c r="F85" s="29" t="s">
        <v>5</v>
      </c>
      <c r="G85" s="29" t="s">
        <v>6</v>
      </c>
      <c r="H85" s="116"/>
    </row>
    <row r="86" spans="1:8" ht="12.75">
      <c r="A86" s="12">
        <v>39286</v>
      </c>
      <c r="B86" s="12" t="s">
        <v>22</v>
      </c>
      <c r="C86" s="30">
        <f>C81+E81</f>
        <v>117832.54166666666</v>
      </c>
      <c r="D86" t="s">
        <v>38</v>
      </c>
      <c r="E86" s="30"/>
      <c r="F86" s="5">
        <v>65</v>
      </c>
      <c r="G86" s="15">
        <f>F86/B3</f>
        <v>8.130081300813009</v>
      </c>
      <c r="H86" s="116"/>
    </row>
    <row r="87" spans="1:8" ht="12.75">
      <c r="A87" s="12">
        <v>39287</v>
      </c>
      <c r="B87" s="12" t="s">
        <v>25</v>
      </c>
      <c r="C87" s="30">
        <v>39286.5</v>
      </c>
      <c r="D87" s="41" t="s">
        <v>69</v>
      </c>
      <c r="E87" s="30">
        <v>39274.583333333336</v>
      </c>
      <c r="F87" s="61">
        <v>100</v>
      </c>
      <c r="G87" s="15">
        <f>F87/B3</f>
        <v>12.507817385866167</v>
      </c>
      <c r="H87" s="116"/>
    </row>
    <row r="88" spans="6:8" ht="15.75">
      <c r="F88" s="43" t="s">
        <v>12</v>
      </c>
      <c r="G88" s="43">
        <f>G86+G87</f>
        <v>20.637898686679176</v>
      </c>
      <c r="H88" s="62"/>
    </row>
    <row r="89" ht="12.75">
      <c r="H89" s="62"/>
    </row>
    <row r="90" spans="1:7" ht="15.75">
      <c r="A90" s="114" t="s">
        <v>70</v>
      </c>
      <c r="B90" s="114"/>
      <c r="C90" s="114"/>
      <c r="D90" s="114"/>
      <c r="E90" s="114"/>
      <c r="F90" s="114"/>
      <c r="G90" s="114"/>
    </row>
    <row r="91" spans="1:8" ht="45">
      <c r="A91" s="27" t="s">
        <v>8</v>
      </c>
      <c r="B91" s="27" t="s">
        <v>19</v>
      </c>
      <c r="C91" s="28" t="s">
        <v>9</v>
      </c>
      <c r="D91" s="27" t="s">
        <v>13</v>
      </c>
      <c r="E91" s="27" t="s">
        <v>7</v>
      </c>
      <c r="F91" s="29" t="s">
        <v>5</v>
      </c>
      <c r="G91" s="29" t="s">
        <v>6</v>
      </c>
      <c r="H91" s="115" t="s">
        <v>72</v>
      </c>
    </row>
    <row r="92" spans="1:8" ht="12.75">
      <c r="A92" s="12">
        <v>39288</v>
      </c>
      <c r="B92" s="12" t="s">
        <v>29</v>
      </c>
      <c r="C92" s="30">
        <f>C87+E87</f>
        <v>78561.08333333334</v>
      </c>
      <c r="D92" s="14" t="s">
        <v>71</v>
      </c>
      <c r="E92" s="30"/>
      <c r="F92" s="5">
        <v>468</v>
      </c>
      <c r="G92" s="15">
        <f>F92/B2</f>
        <v>219.52249167409354</v>
      </c>
      <c r="H92" s="115"/>
    </row>
    <row r="93" spans="6:7" ht="15.75">
      <c r="F93" s="43" t="s">
        <v>12</v>
      </c>
      <c r="G93" s="43">
        <f>G92</f>
        <v>219.52249167409354</v>
      </c>
    </row>
    <row r="96" spans="1:4" ht="15.75">
      <c r="A96" s="118" t="s">
        <v>58</v>
      </c>
      <c r="B96" s="118"/>
      <c r="C96" s="118"/>
      <c r="D96" s="53" t="s">
        <v>73</v>
      </c>
    </row>
    <row r="97" spans="1:4" ht="15.75">
      <c r="A97" s="56"/>
      <c r="B97" s="56"/>
      <c r="C97" s="56"/>
      <c r="D97" s="57"/>
    </row>
    <row r="98" spans="1:4" ht="15.75">
      <c r="A98" s="119" t="s">
        <v>12</v>
      </c>
      <c r="B98" s="119"/>
      <c r="C98" s="119"/>
      <c r="D98" s="119"/>
    </row>
    <row r="99" spans="1:4" ht="12.75">
      <c r="A99" s="120" t="s">
        <v>59</v>
      </c>
      <c r="B99" s="121"/>
      <c r="C99" s="58">
        <v>18</v>
      </c>
      <c r="D99" s="54"/>
    </row>
    <row r="100" spans="1:4" ht="12.75">
      <c r="A100" s="3" t="s">
        <v>60</v>
      </c>
      <c r="B100" s="59">
        <f>G11+G17+G24+G32+G40+G49+G57+G65+G70+G77+G82+G88+G93</f>
        <v>688.1054859037533</v>
      </c>
      <c r="C100" s="55" t="s">
        <v>61</v>
      </c>
      <c r="D100" s="60">
        <f>B100*B2</f>
        <v>1466.9720853982117</v>
      </c>
    </row>
  </sheetData>
  <sheetProtection/>
  <mergeCells count="30">
    <mergeCell ref="A96:C96"/>
    <mergeCell ref="A98:D98"/>
    <mergeCell ref="A99:B99"/>
    <mergeCell ref="A84:G84"/>
    <mergeCell ref="H85:H87"/>
    <mergeCell ref="A90:G90"/>
    <mergeCell ref="H91:H92"/>
    <mergeCell ref="A72:G72"/>
    <mergeCell ref="H72:H76"/>
    <mergeCell ref="A79:G79"/>
    <mergeCell ref="H79:H81"/>
    <mergeCell ref="A52:G52"/>
    <mergeCell ref="H52:H56"/>
    <mergeCell ref="A59:G59"/>
    <mergeCell ref="H59:H63"/>
    <mergeCell ref="A67:G67"/>
    <mergeCell ref="H67:H69"/>
    <mergeCell ref="A26:G26"/>
    <mergeCell ref="H26:H31"/>
    <mergeCell ref="A34:G34"/>
    <mergeCell ref="H34:H39"/>
    <mergeCell ref="A42:G42"/>
    <mergeCell ref="H42:H48"/>
    <mergeCell ref="A1:F1"/>
    <mergeCell ref="A8:G8"/>
    <mergeCell ref="H8:H10"/>
    <mergeCell ref="A13:G13"/>
    <mergeCell ref="H13:H16"/>
    <mergeCell ref="A19:G19"/>
    <mergeCell ref="H19:H23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8.57421875" style="0" bestFit="1" customWidth="1"/>
    <col min="2" max="2" width="8.7109375" style="0" bestFit="1" customWidth="1"/>
    <col min="3" max="3" width="9.28125" style="0" bestFit="1" customWidth="1"/>
    <col min="4" max="4" width="30.00390625" style="0" bestFit="1" customWidth="1"/>
    <col min="5" max="5" width="11.28125" style="0" bestFit="1" customWidth="1"/>
    <col min="6" max="6" width="10.00390625" style="0" bestFit="1" customWidth="1"/>
    <col min="7" max="7" width="9.57421875" style="0" bestFit="1" customWidth="1"/>
    <col min="8" max="8" width="8.28125" style="0" bestFit="1" customWidth="1"/>
    <col min="9" max="9" width="46.8515625" style="0" customWidth="1"/>
  </cols>
  <sheetData>
    <row r="1" spans="1:8" ht="13.5" thickBot="1">
      <c r="A1" s="135"/>
      <c r="B1" s="113"/>
      <c r="C1" s="113"/>
      <c r="D1" s="112"/>
      <c r="E1" s="112"/>
      <c r="F1" s="112"/>
      <c r="G1" s="112"/>
      <c r="H1" s="8"/>
    </row>
    <row r="2" spans="1:8" ht="12.75">
      <c r="A2" s="80" t="s">
        <v>0</v>
      </c>
      <c r="B2" s="79">
        <v>1.89</v>
      </c>
      <c r="C2" s="76" t="s">
        <v>62</v>
      </c>
      <c r="D2" s="84"/>
      <c r="E2" s="84"/>
      <c r="F2" s="81"/>
      <c r="G2" s="8"/>
      <c r="H2" s="8"/>
    </row>
    <row r="3" spans="1:8" ht="12.75">
      <c r="A3" s="6"/>
      <c r="B3" s="78">
        <v>6.9</v>
      </c>
      <c r="C3" s="77" t="s">
        <v>63</v>
      </c>
      <c r="D3" s="84"/>
      <c r="E3" s="84"/>
      <c r="F3" s="82"/>
      <c r="G3" s="8"/>
      <c r="H3" s="8"/>
    </row>
    <row r="4" spans="1:8" ht="12.75">
      <c r="A4" s="7"/>
      <c r="B4" s="7"/>
      <c r="C4" s="7"/>
      <c r="D4" s="1"/>
      <c r="E4" s="1"/>
      <c r="F4" s="7"/>
      <c r="G4" s="8"/>
      <c r="H4" s="8"/>
    </row>
    <row r="5" spans="1:9" ht="15.75" customHeight="1">
      <c r="A5" s="136" t="s">
        <v>98</v>
      </c>
      <c r="B5" s="137"/>
      <c r="C5" s="137"/>
      <c r="D5" s="137"/>
      <c r="E5" s="137"/>
      <c r="F5" s="137"/>
      <c r="G5" s="137"/>
      <c r="H5" s="138"/>
      <c r="I5" s="124" t="s">
        <v>115</v>
      </c>
    </row>
    <row r="6" spans="1:9" ht="30.75" thickBot="1">
      <c r="A6" s="19" t="s">
        <v>8</v>
      </c>
      <c r="B6" s="19" t="s">
        <v>19</v>
      </c>
      <c r="C6" s="19" t="s">
        <v>9</v>
      </c>
      <c r="D6" s="19" t="s">
        <v>13</v>
      </c>
      <c r="E6" s="19" t="s">
        <v>7</v>
      </c>
      <c r="F6" s="99" t="s">
        <v>82</v>
      </c>
      <c r="G6" s="29" t="s">
        <v>84</v>
      </c>
      <c r="H6" s="20" t="s">
        <v>6</v>
      </c>
      <c r="I6" s="130"/>
    </row>
    <row r="7" spans="1:9" ht="12.75">
      <c r="A7" s="16">
        <v>40354</v>
      </c>
      <c r="B7" s="89" t="s">
        <v>37</v>
      </c>
      <c r="C7" s="21"/>
      <c r="D7" s="90" t="s">
        <v>18</v>
      </c>
      <c r="E7" s="21"/>
      <c r="F7" s="21"/>
      <c r="G7" s="18">
        <v>60</v>
      </c>
      <c r="H7" s="18">
        <f>G7/B3</f>
        <v>8.695652173913043</v>
      </c>
      <c r="I7" s="130"/>
    </row>
    <row r="8" spans="1:9" ht="12.75">
      <c r="A8" s="16"/>
      <c r="B8" s="89"/>
      <c r="C8" s="21">
        <v>0.53125</v>
      </c>
      <c r="D8" s="90" t="s">
        <v>101</v>
      </c>
      <c r="E8" s="21">
        <v>0.8333333333333334</v>
      </c>
      <c r="F8" s="21">
        <f>C8+E8</f>
        <v>1.3645833333333335</v>
      </c>
      <c r="G8" s="18">
        <v>115</v>
      </c>
      <c r="H8" s="18">
        <f>G8/B3</f>
        <v>16.666666666666664</v>
      </c>
      <c r="I8" s="130"/>
    </row>
    <row r="9" spans="1:9" ht="16.5" customHeight="1">
      <c r="A9" s="33"/>
      <c r="B9" s="33"/>
      <c r="C9" s="34"/>
      <c r="D9" s="35"/>
      <c r="E9" s="35"/>
      <c r="F9" s="43" t="s">
        <v>12</v>
      </c>
      <c r="G9" s="43">
        <f>G8</f>
        <v>115</v>
      </c>
      <c r="H9" s="43">
        <f>H8</f>
        <v>16.666666666666664</v>
      </c>
      <c r="I9" s="94"/>
    </row>
    <row r="10" spans="1:8" ht="12.75">
      <c r="A10" s="9"/>
      <c r="B10" s="9"/>
      <c r="C10" s="23"/>
      <c r="D10" s="22"/>
      <c r="E10" s="22"/>
      <c r="F10" s="9"/>
      <c r="G10" s="10"/>
      <c r="H10" s="10"/>
    </row>
    <row r="11" spans="1:9" ht="15.75" customHeight="1">
      <c r="A11" s="132" t="s">
        <v>81</v>
      </c>
      <c r="B11" s="132"/>
      <c r="C11" s="132"/>
      <c r="D11" s="132"/>
      <c r="E11" s="132"/>
      <c r="F11" s="132"/>
      <c r="G11" s="132"/>
      <c r="H11" s="132"/>
      <c r="I11" s="129" t="s">
        <v>83</v>
      </c>
    </row>
    <row r="12" spans="1:9" ht="30">
      <c r="A12" s="27" t="s">
        <v>8</v>
      </c>
      <c r="B12" s="27" t="s">
        <v>19</v>
      </c>
      <c r="C12" s="28" t="s">
        <v>9</v>
      </c>
      <c r="D12" s="27" t="s">
        <v>13</v>
      </c>
      <c r="E12" s="27" t="s">
        <v>7</v>
      </c>
      <c r="F12" s="99" t="s">
        <v>82</v>
      </c>
      <c r="G12" s="29" t="s">
        <v>84</v>
      </c>
      <c r="H12" s="29" t="s">
        <v>6</v>
      </c>
      <c r="I12" s="133"/>
    </row>
    <row r="13" spans="1:9" ht="12.75">
      <c r="A13" s="12">
        <v>40355</v>
      </c>
      <c r="B13" s="91" t="s">
        <v>20</v>
      </c>
      <c r="C13" s="30"/>
      <c r="D13" s="107" t="s">
        <v>18</v>
      </c>
      <c r="E13" s="30"/>
      <c r="F13" s="21"/>
      <c r="G13" s="50">
        <v>60</v>
      </c>
      <c r="H13" s="83">
        <f>G13/B3</f>
        <v>8.695652173913043</v>
      </c>
      <c r="I13" s="133"/>
    </row>
    <row r="14" spans="1:9" ht="12.75" customHeight="1">
      <c r="A14" s="14"/>
      <c r="B14" s="14"/>
      <c r="C14" s="14"/>
      <c r="D14" s="75" t="s">
        <v>14</v>
      </c>
      <c r="E14" s="14"/>
      <c r="F14" s="14"/>
      <c r="G14" s="50">
        <v>60</v>
      </c>
      <c r="H14" s="83">
        <f>G14/B3</f>
        <v>8.695652173913043</v>
      </c>
      <c r="I14" s="133"/>
    </row>
    <row r="15" spans="1:9" ht="12.75" customHeight="1">
      <c r="A15" s="12"/>
      <c r="B15" s="12"/>
      <c r="C15" s="30">
        <v>0.6666666666666666</v>
      </c>
      <c r="D15" s="108" t="s">
        <v>28</v>
      </c>
      <c r="E15" s="30">
        <v>0.5833333333333334</v>
      </c>
      <c r="F15" s="21">
        <f>C15+E15</f>
        <v>1.25</v>
      </c>
      <c r="G15" s="109">
        <v>150</v>
      </c>
      <c r="H15" s="31">
        <f>G15/B3</f>
        <v>21.73913043478261</v>
      </c>
      <c r="I15" s="133"/>
    </row>
    <row r="16" spans="1:9" ht="17.25" customHeight="1">
      <c r="A16" s="9"/>
      <c r="B16" s="9"/>
      <c r="C16" s="23"/>
      <c r="F16" s="43" t="s">
        <v>12</v>
      </c>
      <c r="G16" s="43">
        <f>SUM(G13:G15)</f>
        <v>270</v>
      </c>
      <c r="H16" s="43">
        <f>SUM(H13:H15)</f>
        <v>39.130434782608695</v>
      </c>
      <c r="I16" s="70"/>
    </row>
    <row r="17" spans="1:8" ht="12.75">
      <c r="A17" s="9"/>
      <c r="B17" s="9"/>
      <c r="C17" s="23"/>
      <c r="D17" s="22"/>
      <c r="E17" s="22"/>
      <c r="F17" s="9"/>
      <c r="G17" s="10"/>
      <c r="H17" s="10"/>
    </row>
    <row r="18" spans="1:9" ht="15.75" customHeight="1">
      <c r="A18" s="132" t="s">
        <v>46</v>
      </c>
      <c r="B18" s="132"/>
      <c r="C18" s="132"/>
      <c r="D18" s="132"/>
      <c r="E18" s="132"/>
      <c r="F18" s="132"/>
      <c r="G18" s="132"/>
      <c r="H18" s="132"/>
      <c r="I18" s="129" t="s">
        <v>119</v>
      </c>
    </row>
    <row r="19" spans="1:9" ht="30">
      <c r="A19" s="27" t="s">
        <v>8</v>
      </c>
      <c r="B19" s="27" t="s">
        <v>19</v>
      </c>
      <c r="C19" s="28" t="s">
        <v>9</v>
      </c>
      <c r="D19" s="27" t="s">
        <v>13</v>
      </c>
      <c r="E19" s="27" t="s">
        <v>7</v>
      </c>
      <c r="F19" s="99" t="s">
        <v>82</v>
      </c>
      <c r="G19" s="29" t="s">
        <v>84</v>
      </c>
      <c r="H19" s="29" t="s">
        <v>6</v>
      </c>
      <c r="I19" s="125"/>
    </row>
    <row r="20" spans="1:9" ht="12.75" customHeight="1">
      <c r="A20" s="12">
        <v>40356</v>
      </c>
      <c r="B20" s="91" t="s">
        <v>21</v>
      </c>
      <c r="C20" s="30">
        <v>0.25</v>
      </c>
      <c r="D20" s="88" t="s">
        <v>118</v>
      </c>
      <c r="E20" s="30"/>
      <c r="F20" s="21"/>
      <c r="G20" s="5">
        <v>210</v>
      </c>
      <c r="H20" s="83">
        <f>G20/B3</f>
        <v>30.434782608695652</v>
      </c>
      <c r="I20" s="125"/>
    </row>
    <row r="21" spans="3:9" ht="12.75" customHeight="1">
      <c r="C21" s="30"/>
      <c r="D21" s="68" t="s">
        <v>85</v>
      </c>
      <c r="E21" s="30"/>
      <c r="F21" s="21"/>
      <c r="G21" s="5">
        <v>240</v>
      </c>
      <c r="H21" s="31">
        <f>G21/B3</f>
        <v>34.78260869565217</v>
      </c>
      <c r="I21" s="125"/>
    </row>
    <row r="22" spans="1:9" ht="12.75" customHeight="1">
      <c r="A22" s="12">
        <v>40357</v>
      </c>
      <c r="B22" s="91" t="s">
        <v>22</v>
      </c>
      <c r="C22" s="64"/>
      <c r="D22" s="3" t="s">
        <v>86</v>
      </c>
      <c r="E22" s="64"/>
      <c r="F22" s="21"/>
      <c r="G22" s="5">
        <v>130</v>
      </c>
      <c r="H22" s="31">
        <f>G22/B3</f>
        <v>18.840579710144926</v>
      </c>
      <c r="I22" s="125"/>
    </row>
    <row r="23" spans="1:9" ht="12.75" customHeight="1">
      <c r="A23" s="12">
        <v>40358</v>
      </c>
      <c r="B23" s="91" t="s">
        <v>25</v>
      </c>
      <c r="C23" s="30"/>
      <c r="D23" s="88" t="s">
        <v>87</v>
      </c>
      <c r="E23" s="30"/>
      <c r="F23" s="21"/>
      <c r="G23" s="5">
        <v>270</v>
      </c>
      <c r="H23" s="15">
        <f>G23/B3</f>
        <v>39.130434782608695</v>
      </c>
      <c r="I23" s="125"/>
    </row>
    <row r="24" spans="1:9" ht="12.75" customHeight="1">
      <c r="A24" s="12">
        <v>40359</v>
      </c>
      <c r="B24" s="91" t="s">
        <v>29</v>
      </c>
      <c r="C24" s="30"/>
      <c r="D24" s="88" t="s">
        <v>88</v>
      </c>
      <c r="E24" s="30"/>
      <c r="F24" s="21"/>
      <c r="G24" s="5">
        <v>65</v>
      </c>
      <c r="H24" s="15">
        <f>G24/B3</f>
        <v>9.420289855072463</v>
      </c>
      <c r="I24" s="125"/>
    </row>
    <row r="25" spans="1:9" ht="12.75" customHeight="1">
      <c r="A25" s="12"/>
      <c r="B25" s="91"/>
      <c r="C25" s="30">
        <v>39274.583333333336</v>
      </c>
      <c r="D25" s="3" t="s">
        <v>39</v>
      </c>
      <c r="E25" s="30">
        <v>0.14583333333333334</v>
      </c>
      <c r="F25" s="21">
        <f>C25+E25</f>
        <v>39274.72916666667</v>
      </c>
      <c r="G25" s="5">
        <v>20</v>
      </c>
      <c r="H25" s="15">
        <f>G25/B3</f>
        <v>2.898550724637681</v>
      </c>
      <c r="I25" s="125"/>
    </row>
    <row r="26" spans="1:9" ht="23.25" customHeight="1">
      <c r="A26" s="9"/>
      <c r="B26" s="9"/>
      <c r="C26" s="23"/>
      <c r="F26" s="43" t="s">
        <v>12</v>
      </c>
      <c r="G26" s="43">
        <f>SUM(G20:G25)</f>
        <v>935</v>
      </c>
      <c r="H26" s="43">
        <f>SUM(H20:H25)</f>
        <v>135.5072463768116</v>
      </c>
      <c r="I26" s="106" t="s">
        <v>103</v>
      </c>
    </row>
    <row r="27" spans="1:9" ht="12.75">
      <c r="A27" s="9"/>
      <c r="B27" s="9"/>
      <c r="C27" s="23"/>
      <c r="F27" s="9"/>
      <c r="G27" s="10"/>
      <c r="H27" s="10"/>
      <c r="I27" s="85"/>
    </row>
    <row r="28" spans="1:9" ht="15.75" customHeight="1">
      <c r="A28" s="132" t="s">
        <v>47</v>
      </c>
      <c r="B28" s="132"/>
      <c r="C28" s="132"/>
      <c r="D28" s="132"/>
      <c r="E28" s="132"/>
      <c r="F28" s="132"/>
      <c r="G28" s="132"/>
      <c r="H28" s="132"/>
      <c r="I28" s="131" t="s">
        <v>106</v>
      </c>
    </row>
    <row r="29" spans="1:9" ht="30">
      <c r="A29" s="27" t="s">
        <v>8</v>
      </c>
      <c r="B29" s="27" t="s">
        <v>19</v>
      </c>
      <c r="C29" s="28" t="s">
        <v>9</v>
      </c>
      <c r="D29" s="27" t="s">
        <v>13</v>
      </c>
      <c r="E29" s="27" t="s">
        <v>7</v>
      </c>
      <c r="F29" s="99" t="s">
        <v>82</v>
      </c>
      <c r="G29" s="29" t="s">
        <v>84</v>
      </c>
      <c r="H29" s="29" t="s">
        <v>6</v>
      </c>
      <c r="I29" s="115"/>
    </row>
    <row r="30" spans="1:9" ht="12.75" customHeight="1">
      <c r="A30" s="12">
        <v>40359</v>
      </c>
      <c r="B30" s="91" t="s">
        <v>29</v>
      </c>
      <c r="C30" s="30">
        <f>C25+E25</f>
        <v>39274.72916666667</v>
      </c>
      <c r="D30" s="68" t="s">
        <v>104</v>
      </c>
      <c r="E30" s="30"/>
      <c r="F30" s="21"/>
      <c r="G30" s="5">
        <v>100</v>
      </c>
      <c r="H30" s="15">
        <f>G30/B3</f>
        <v>14.492753623188404</v>
      </c>
      <c r="I30" s="115"/>
    </row>
    <row r="31" spans="1:9" ht="12.75" customHeight="1">
      <c r="A31" s="12"/>
      <c r="B31" s="91"/>
      <c r="C31" s="30"/>
      <c r="D31" s="88" t="s">
        <v>90</v>
      </c>
      <c r="E31" s="30"/>
      <c r="F31" s="21"/>
      <c r="G31" s="5">
        <v>180</v>
      </c>
      <c r="H31" s="31">
        <f>G31/B3</f>
        <v>26.08695652173913</v>
      </c>
      <c r="I31" s="115"/>
    </row>
    <row r="32" spans="1:9" ht="12.75" customHeight="1">
      <c r="A32" s="12">
        <v>40360</v>
      </c>
      <c r="B32" s="91" t="s">
        <v>35</v>
      </c>
      <c r="C32" s="30">
        <v>0.3333333333333333</v>
      </c>
      <c r="D32" s="88" t="s">
        <v>89</v>
      </c>
      <c r="E32" s="30">
        <v>0.0625</v>
      </c>
      <c r="F32" s="21">
        <f>C32+E32</f>
        <v>0.3958333333333333</v>
      </c>
      <c r="G32" s="5">
        <v>40</v>
      </c>
      <c r="H32" s="15">
        <f>G32/B3</f>
        <v>5.797101449275362</v>
      </c>
      <c r="I32" s="115"/>
    </row>
    <row r="33" spans="1:9" ht="12.75" customHeight="1">
      <c r="A33" s="12"/>
      <c r="B33" s="91"/>
      <c r="C33" s="30"/>
      <c r="D33" s="68" t="s">
        <v>105</v>
      </c>
      <c r="E33" s="30"/>
      <c r="F33" s="21"/>
      <c r="G33" s="5">
        <v>30</v>
      </c>
      <c r="H33" s="15">
        <f>G33/B3</f>
        <v>4.3478260869565215</v>
      </c>
      <c r="I33" s="115"/>
    </row>
    <row r="34" spans="1:9" ht="12.75" customHeight="1">
      <c r="A34" s="12">
        <v>40361</v>
      </c>
      <c r="B34" s="91" t="s">
        <v>37</v>
      </c>
      <c r="C34" s="30">
        <v>0.20833333333333334</v>
      </c>
      <c r="D34" s="88" t="s">
        <v>28</v>
      </c>
      <c r="E34" s="30">
        <v>0.14583333333333334</v>
      </c>
      <c r="F34" s="21">
        <f>C34+E34</f>
        <v>0.3541666666666667</v>
      </c>
      <c r="G34" s="5">
        <v>20</v>
      </c>
      <c r="H34" s="15">
        <f>G34/B3</f>
        <v>2.898550724637681</v>
      </c>
      <c r="I34" s="115"/>
    </row>
    <row r="35" spans="1:9" ht="12.75" customHeight="1">
      <c r="A35" s="12"/>
      <c r="B35" s="91"/>
      <c r="C35" s="30">
        <v>0.3958333333333333</v>
      </c>
      <c r="D35" s="68" t="s">
        <v>108</v>
      </c>
      <c r="E35" s="30">
        <v>0.16666666666666666</v>
      </c>
      <c r="F35" s="21">
        <f>C35+E35</f>
        <v>0.5625</v>
      </c>
      <c r="G35" s="5">
        <v>20</v>
      </c>
      <c r="H35" s="15">
        <f>G35/B3</f>
        <v>2.898550724637681</v>
      </c>
      <c r="I35" s="115"/>
    </row>
    <row r="36" spans="1:9" ht="14.25" customHeight="1">
      <c r="A36" s="12"/>
      <c r="B36" s="91"/>
      <c r="C36" s="30">
        <v>0.6458333333333334</v>
      </c>
      <c r="D36" s="68" t="s">
        <v>109</v>
      </c>
      <c r="E36" s="100">
        <v>0.3125</v>
      </c>
      <c r="F36" s="21">
        <f>C36+E36</f>
        <v>0.9583333333333334</v>
      </c>
      <c r="G36" s="5">
        <v>101</v>
      </c>
      <c r="H36" s="15">
        <f>G36/B3</f>
        <v>14.63768115942029</v>
      </c>
      <c r="I36" s="115"/>
    </row>
    <row r="37" spans="1:9" ht="15.75">
      <c r="A37" s="9"/>
      <c r="B37" s="9"/>
      <c r="C37" s="23"/>
      <c r="F37" s="43" t="s">
        <v>12</v>
      </c>
      <c r="G37" s="43">
        <f>SUM(G30:G36)</f>
        <v>491</v>
      </c>
      <c r="H37" s="43">
        <f>SUM(H30:H36)</f>
        <v>71.15942028985506</v>
      </c>
      <c r="I37" s="96"/>
    </row>
    <row r="38" spans="1:9" ht="12.75">
      <c r="A38" s="9"/>
      <c r="B38" s="9"/>
      <c r="C38" s="23"/>
      <c r="D38" s="2"/>
      <c r="E38" s="2"/>
      <c r="F38" s="34"/>
      <c r="G38" s="10"/>
      <c r="H38" s="10"/>
      <c r="I38" s="81"/>
    </row>
    <row r="39" spans="1:9" ht="12.75">
      <c r="A39" s="9"/>
      <c r="B39" s="9"/>
      <c r="C39" s="23"/>
      <c r="F39" s="9"/>
      <c r="G39" s="10"/>
      <c r="H39" s="10"/>
      <c r="I39" s="74"/>
    </row>
    <row r="40" spans="1:9" ht="15.75" customHeight="1">
      <c r="A40" s="126" t="s">
        <v>110</v>
      </c>
      <c r="B40" s="127"/>
      <c r="C40" s="127"/>
      <c r="D40" s="127"/>
      <c r="E40" s="127"/>
      <c r="F40" s="127"/>
      <c r="G40" s="127"/>
      <c r="H40" s="128"/>
      <c r="I40" s="122" t="s">
        <v>94</v>
      </c>
    </row>
    <row r="41" spans="1:9" ht="30">
      <c r="A41" s="27" t="s">
        <v>8</v>
      </c>
      <c r="B41" s="27" t="s">
        <v>19</v>
      </c>
      <c r="C41" s="28" t="s">
        <v>9</v>
      </c>
      <c r="D41" s="27" t="s">
        <v>13</v>
      </c>
      <c r="E41" s="27" t="s">
        <v>7</v>
      </c>
      <c r="F41" s="99" t="s">
        <v>82</v>
      </c>
      <c r="G41" s="29" t="s">
        <v>84</v>
      </c>
      <c r="H41" s="29" t="s">
        <v>6</v>
      </c>
      <c r="I41" s="115"/>
    </row>
    <row r="42" spans="1:9" ht="12.75">
      <c r="A42" s="12">
        <v>40361</v>
      </c>
      <c r="B42" s="91" t="s">
        <v>37</v>
      </c>
      <c r="C42" s="30">
        <v>0.9583333333333334</v>
      </c>
      <c r="D42" s="86" t="s">
        <v>38</v>
      </c>
      <c r="E42" s="100"/>
      <c r="F42" s="30"/>
      <c r="G42" s="31">
        <v>50</v>
      </c>
      <c r="H42" s="102">
        <f>G42/B3</f>
        <v>7.246376811594202</v>
      </c>
      <c r="I42" s="115"/>
    </row>
    <row r="43" spans="1:9" ht="12.75" customHeight="1">
      <c r="A43" s="12">
        <v>40362</v>
      </c>
      <c r="B43" s="91" t="s">
        <v>107</v>
      </c>
      <c r="C43" s="30">
        <v>0.3333333333333333</v>
      </c>
      <c r="D43" s="86" t="s">
        <v>91</v>
      </c>
      <c r="E43" s="100"/>
      <c r="F43" s="30"/>
      <c r="G43" s="31">
        <v>595</v>
      </c>
      <c r="H43" s="102">
        <f>G43/B3</f>
        <v>86.23188405797102</v>
      </c>
      <c r="I43" s="115"/>
    </row>
    <row r="44" spans="1:9" ht="12.75" customHeight="1">
      <c r="A44" s="12">
        <v>40363</v>
      </c>
      <c r="B44" s="91" t="s">
        <v>21</v>
      </c>
      <c r="C44" s="30"/>
      <c r="D44" s="86" t="s">
        <v>102</v>
      </c>
      <c r="E44" s="100"/>
      <c r="F44" s="30"/>
      <c r="G44" s="31">
        <v>150</v>
      </c>
      <c r="H44" s="102">
        <f>G44/B3</f>
        <v>21.73913043478261</v>
      </c>
      <c r="I44" s="115"/>
    </row>
    <row r="45" spans="1:9" ht="12.75" customHeight="1">
      <c r="A45" s="12">
        <v>40364</v>
      </c>
      <c r="B45" s="91" t="s">
        <v>22</v>
      </c>
      <c r="C45" s="30"/>
      <c r="D45" s="86" t="s">
        <v>91</v>
      </c>
      <c r="E45" s="100"/>
      <c r="F45" s="30"/>
      <c r="G45" s="31"/>
      <c r="H45" s="102"/>
      <c r="I45" s="115"/>
    </row>
    <row r="46" spans="1:9" ht="12.75" customHeight="1">
      <c r="A46" s="14"/>
      <c r="B46" s="14"/>
      <c r="C46" s="14"/>
      <c r="D46" s="110" t="s">
        <v>112</v>
      </c>
      <c r="F46" s="14"/>
      <c r="G46" s="111">
        <v>50</v>
      </c>
      <c r="H46" s="102">
        <f>G46/B3</f>
        <v>7.246376811594202</v>
      </c>
      <c r="I46" s="115"/>
    </row>
    <row r="47" spans="1:9" ht="12.75" customHeight="1">
      <c r="A47" s="14"/>
      <c r="B47" s="14"/>
      <c r="C47" s="30">
        <v>0.7916666666666666</v>
      </c>
      <c r="D47" s="86" t="s">
        <v>92</v>
      </c>
      <c r="E47" s="100">
        <v>0.2916666666666667</v>
      </c>
      <c r="F47" s="21">
        <f>C47+E47</f>
        <v>1.0833333333333333</v>
      </c>
      <c r="G47" s="31">
        <v>35</v>
      </c>
      <c r="H47" s="102">
        <f>G47/B3</f>
        <v>5.0724637681159415</v>
      </c>
      <c r="I47" s="115"/>
    </row>
    <row r="48" spans="1:9" ht="12.75" customHeight="1">
      <c r="A48" s="12">
        <v>40365</v>
      </c>
      <c r="B48" s="91" t="s">
        <v>25</v>
      </c>
      <c r="C48" s="30"/>
      <c r="D48" s="86" t="s">
        <v>111</v>
      </c>
      <c r="E48" s="100"/>
      <c r="F48" s="21"/>
      <c r="G48" s="101">
        <v>50</v>
      </c>
      <c r="H48" s="102">
        <f>G48/B3</f>
        <v>7.246376811594202</v>
      </c>
      <c r="I48" s="115"/>
    </row>
    <row r="49" spans="1:9" ht="12.75" customHeight="1">
      <c r="A49" s="12"/>
      <c r="B49" s="91"/>
      <c r="C49" s="30"/>
      <c r="D49" s="86" t="s">
        <v>113</v>
      </c>
      <c r="E49" s="100"/>
      <c r="F49" s="21"/>
      <c r="G49" s="101">
        <v>60</v>
      </c>
      <c r="H49" s="102">
        <f>G49/B3</f>
        <v>8.695652173913043</v>
      </c>
      <c r="I49" s="115"/>
    </row>
    <row r="50" spans="1:9" ht="18" customHeight="1">
      <c r="A50" s="12">
        <v>40366</v>
      </c>
      <c r="B50" s="91" t="s">
        <v>29</v>
      </c>
      <c r="C50" s="30">
        <v>0.2916666666666667</v>
      </c>
      <c r="D50" s="40" t="s">
        <v>93</v>
      </c>
      <c r="E50" s="100">
        <v>0.125</v>
      </c>
      <c r="F50" s="21">
        <f>C50+E50</f>
        <v>0.4166666666666667</v>
      </c>
      <c r="G50" s="101">
        <v>17</v>
      </c>
      <c r="H50" s="31">
        <f>G50/B3</f>
        <v>2.463768115942029</v>
      </c>
      <c r="I50" s="115"/>
    </row>
    <row r="51" spans="1:9" ht="15.75">
      <c r="A51" s="9"/>
      <c r="B51" s="9"/>
      <c r="C51" s="23"/>
      <c r="F51" s="43" t="s">
        <v>12</v>
      </c>
      <c r="G51" s="43">
        <f>SUM(G43:G50)</f>
        <v>957</v>
      </c>
      <c r="H51" s="43">
        <f>SUM(H43:H50)</f>
        <v>138.69565217391303</v>
      </c>
      <c r="I51" s="71"/>
    </row>
    <row r="52" spans="1:9" ht="12.75">
      <c r="A52" s="9"/>
      <c r="B52" s="9"/>
      <c r="C52" s="23"/>
      <c r="F52" s="9"/>
      <c r="G52" s="10"/>
      <c r="H52" s="10"/>
      <c r="I52" s="72"/>
    </row>
    <row r="53" spans="1:9" ht="15.75">
      <c r="A53" s="134" t="s">
        <v>65</v>
      </c>
      <c r="B53" s="134"/>
      <c r="C53" s="134"/>
      <c r="D53" s="134"/>
      <c r="E53" s="134"/>
      <c r="F53" s="134"/>
      <c r="G53" s="134"/>
      <c r="H53" s="134"/>
      <c r="I53" s="73"/>
    </row>
    <row r="54" spans="1:9" ht="30">
      <c r="A54" s="27" t="s">
        <v>8</v>
      </c>
      <c r="B54" s="27" t="s">
        <v>19</v>
      </c>
      <c r="C54" s="28" t="s">
        <v>9</v>
      </c>
      <c r="D54" s="27" t="s">
        <v>13</v>
      </c>
      <c r="E54" s="27" t="s">
        <v>7</v>
      </c>
      <c r="F54" s="99" t="s">
        <v>82</v>
      </c>
      <c r="G54" s="29" t="s">
        <v>84</v>
      </c>
      <c r="H54" s="29" t="s">
        <v>6</v>
      </c>
      <c r="I54" s="124" t="s">
        <v>114</v>
      </c>
    </row>
    <row r="55" spans="1:9" ht="15" customHeight="1">
      <c r="A55" s="12">
        <v>40366</v>
      </c>
      <c r="B55" s="91" t="s">
        <v>29</v>
      </c>
      <c r="C55" s="30">
        <v>0.4166666666666667</v>
      </c>
      <c r="D55" s="107" t="s">
        <v>95</v>
      </c>
      <c r="E55" s="46"/>
      <c r="F55" s="30"/>
      <c r="G55" s="5">
        <v>180</v>
      </c>
      <c r="H55" s="102">
        <f>G55/B3</f>
        <v>26.08695652173913</v>
      </c>
      <c r="I55" s="125"/>
    </row>
    <row r="56" spans="1:9" ht="15" customHeight="1">
      <c r="A56" s="45"/>
      <c r="B56" s="92"/>
      <c r="C56" s="46"/>
      <c r="D56" s="86" t="s">
        <v>38</v>
      </c>
      <c r="E56" s="46"/>
      <c r="F56" s="21"/>
      <c r="G56" s="5">
        <v>50</v>
      </c>
      <c r="H56" s="102">
        <f>G56/B3</f>
        <v>7.246376811594202</v>
      </c>
      <c r="I56" s="125"/>
    </row>
    <row r="57" spans="1:9" ht="12.75">
      <c r="A57" s="45">
        <v>40367</v>
      </c>
      <c r="B57" s="92" t="s">
        <v>35</v>
      </c>
      <c r="C57" s="104">
        <v>0.6875</v>
      </c>
      <c r="D57" s="103" t="s">
        <v>96</v>
      </c>
      <c r="E57" s="46">
        <v>0.5833333333333334</v>
      </c>
      <c r="F57" s="21">
        <f>C57+E57</f>
        <v>1.2708333333333335</v>
      </c>
      <c r="G57" s="5">
        <v>80</v>
      </c>
      <c r="H57" s="102">
        <f>G57/B3</f>
        <v>11.594202898550725</v>
      </c>
      <c r="I57" s="125"/>
    </row>
    <row r="58" spans="1:9" ht="12.75">
      <c r="A58" s="12">
        <v>40368</v>
      </c>
      <c r="B58" s="91" t="s">
        <v>37</v>
      </c>
      <c r="C58" s="30">
        <v>0.6875</v>
      </c>
      <c r="D58" s="68" t="s">
        <v>100</v>
      </c>
      <c r="E58" s="69">
        <v>0.6666666666666666</v>
      </c>
      <c r="F58" s="21">
        <f>C58+E58</f>
        <v>1.3541666666666665</v>
      </c>
      <c r="G58" s="5">
        <v>127</v>
      </c>
      <c r="H58" s="102">
        <f>G58/B3</f>
        <v>18.405797101449274</v>
      </c>
      <c r="I58" s="125"/>
    </row>
    <row r="59" ht="18" customHeight="1">
      <c r="I59" s="125"/>
    </row>
    <row r="60" spans="6:9" ht="16.5" customHeight="1">
      <c r="F60" s="43" t="s">
        <v>12</v>
      </c>
      <c r="G60" s="43">
        <f>SUM(G55:G58)</f>
        <v>437</v>
      </c>
      <c r="H60" s="43">
        <f>SUM(H55:H58)</f>
        <v>63.33333333333333</v>
      </c>
      <c r="I60" s="97"/>
    </row>
    <row r="61" spans="1:9" ht="12.75" customHeight="1">
      <c r="A61" s="9"/>
      <c r="B61" s="9"/>
      <c r="C61" s="23"/>
      <c r="G61" s="10"/>
      <c r="H61" s="10"/>
      <c r="I61" s="122" t="s">
        <v>116</v>
      </c>
    </row>
    <row r="62" ht="14.25" customHeight="1">
      <c r="I62" s="115"/>
    </row>
    <row r="63" ht="14.25" customHeight="1">
      <c r="I63" s="115"/>
    </row>
    <row r="64" spans="1:9" ht="14.25" customHeight="1">
      <c r="A64" s="118" t="s">
        <v>58</v>
      </c>
      <c r="B64" s="118"/>
      <c r="C64" s="118"/>
      <c r="D64" s="93" t="s">
        <v>99</v>
      </c>
      <c r="E64" s="93"/>
      <c r="I64" s="115"/>
    </row>
    <row r="65" spans="1:9" ht="15.75">
      <c r="A65" s="56"/>
      <c r="B65" s="56"/>
      <c r="C65" s="56"/>
      <c r="D65" s="57"/>
      <c r="E65" s="57"/>
      <c r="I65" s="115"/>
    </row>
    <row r="66" spans="1:9" ht="15.75">
      <c r="A66" s="56"/>
      <c r="B66" s="56"/>
      <c r="C66" s="56"/>
      <c r="D66" s="57"/>
      <c r="E66" s="57"/>
      <c r="I66" s="115"/>
    </row>
    <row r="67" spans="1:9" ht="15.75" customHeight="1">
      <c r="A67" s="119" t="s">
        <v>12</v>
      </c>
      <c r="B67" s="119"/>
      <c r="C67" s="119"/>
      <c r="D67" s="119"/>
      <c r="E67" s="98"/>
      <c r="I67" s="123" t="s">
        <v>117</v>
      </c>
    </row>
    <row r="68" spans="1:9" ht="12.75">
      <c r="A68" s="120" t="s">
        <v>59</v>
      </c>
      <c r="B68" s="121"/>
      <c r="C68" s="58">
        <f>A58-A7</f>
        <v>14</v>
      </c>
      <c r="D68" s="54"/>
      <c r="E68" s="54"/>
      <c r="I68" s="123"/>
    </row>
    <row r="69" spans="1:9" ht="12.75">
      <c r="A69" s="3" t="s">
        <v>60</v>
      </c>
      <c r="B69" s="59">
        <f>H9+H16+H26+H37+H51+H60</f>
        <v>464.4927536231883</v>
      </c>
      <c r="C69" s="68" t="s">
        <v>97</v>
      </c>
      <c r="D69" s="105">
        <f>B69*6.9</f>
        <v>3204.9999999999995</v>
      </c>
      <c r="E69" s="55" t="s">
        <v>61</v>
      </c>
      <c r="F69" s="60">
        <f>B69*B2</f>
        <v>877.8913043478259</v>
      </c>
      <c r="I69" s="123"/>
    </row>
    <row r="70" spans="1:9" ht="18">
      <c r="A70" s="87"/>
      <c r="F70" s="95"/>
      <c r="I70" s="123"/>
    </row>
  </sheetData>
  <sheetProtection/>
  <mergeCells count="18">
    <mergeCell ref="A1:G1"/>
    <mergeCell ref="A5:H5"/>
    <mergeCell ref="A18:H18"/>
    <mergeCell ref="A68:B68"/>
    <mergeCell ref="A64:C64"/>
    <mergeCell ref="A67:D67"/>
    <mergeCell ref="I5:I8"/>
    <mergeCell ref="I28:I36"/>
    <mergeCell ref="A28:H28"/>
    <mergeCell ref="A11:H11"/>
    <mergeCell ref="I11:I15"/>
    <mergeCell ref="A53:H53"/>
    <mergeCell ref="I61:I66"/>
    <mergeCell ref="I67:I70"/>
    <mergeCell ref="I54:I59"/>
    <mergeCell ref="I40:I50"/>
    <mergeCell ref="A40:H40"/>
    <mergeCell ref="I18:I25"/>
  </mergeCells>
  <hyperlinks>
    <hyperlink ref="I5" r:id="rId1" display="http://www.ferroviariaoriental.com/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Ego comunicação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Rozembergue</cp:lastModifiedBy>
  <cp:lastPrinted>2010-06-19T23:41:27Z</cp:lastPrinted>
  <dcterms:created xsi:type="dcterms:W3CDTF">2007-01-24T16:27:03Z</dcterms:created>
  <dcterms:modified xsi:type="dcterms:W3CDTF">2014-08-11T22:21:21Z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